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J:\ANUNCIO RESULTADOS-FY2025\H1-2025\Anuncio\DEFINITIVOS\"/>
    </mc:Choice>
  </mc:AlternateContent>
  <xr:revisionPtr revIDLastSave="0" documentId="13_ncr:1_{82ECB835-FFE8-403F-8FFE-E406CFD602F7}" xr6:coauthVersionLast="47" xr6:coauthVersionMax="47" xr10:uidLastSave="{00000000-0000-0000-0000-000000000000}"/>
  <bookViews>
    <workbookView xWindow="-110" yWindow="-110" windowWidth="19420" windowHeight="10420" tabRatio="751" activeTab="9" xr2:uid="{00000000-000D-0000-FFFF-FFFF00000000}"/>
  </bookViews>
  <sheets>
    <sheet name="Portrait" sheetId="11" r:id="rId1"/>
    <sheet name="Main KPIs" sheetId="3" r:id="rId2"/>
    <sheet name="Iberia" sheetId="4" r:id="rId3"/>
    <sheet name="Italy" sheetId="9" r:id="rId4"/>
    <sheet name="France" sheetId="10" r:id="rId5"/>
    <sheet name="Appendix" sheetId="12" r:id="rId6"/>
    <sheet name="P&amp;L" sheetId="2" r:id="rId7"/>
    <sheet name="CF" sheetId="6" r:id="rId8"/>
    <sheet name="BS" sheetId="7" r:id="rId9"/>
    <sheet name="APM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3" l="1"/>
  <c r="E18" i="8" s="1"/>
  <c r="N18" i="8" s="1"/>
  <c r="E7" i="6"/>
  <c r="M7" i="6" s="1"/>
  <c r="E8" i="6"/>
  <c r="M8" i="6" s="1"/>
  <c r="E9" i="6"/>
  <c r="M9" i="6" s="1"/>
  <c r="E10" i="6"/>
  <c r="M10" i="6" s="1"/>
  <c r="E11" i="6"/>
  <c r="E12" i="6"/>
  <c r="M12" i="6" s="1"/>
  <c r="E13" i="6"/>
  <c r="M13" i="6" s="1"/>
  <c r="E14" i="6"/>
  <c r="M14" i="6" s="1"/>
  <c r="E15" i="6"/>
  <c r="M15" i="6" s="1"/>
  <c r="E16" i="6"/>
  <c r="M16" i="6" s="1"/>
  <c r="E17" i="6"/>
  <c r="M17" i="6" s="1"/>
  <c r="E6" i="6"/>
  <c r="E22" i="2"/>
  <c r="L22" i="2" s="1"/>
  <c r="E20" i="2"/>
  <c r="L20" i="2" s="1"/>
  <c r="E15" i="2"/>
  <c r="E14" i="2"/>
  <c r="E11" i="2"/>
  <c r="E10" i="2"/>
  <c r="L10" i="2" s="1"/>
  <c r="E9" i="2"/>
  <c r="L9" i="2" s="1"/>
  <c r="E8" i="2"/>
  <c r="L8" i="2" s="1"/>
  <c r="E27" i="2"/>
  <c r="E21" i="2"/>
  <c r="L21" i="2" s="1"/>
  <c r="E19" i="2"/>
  <c r="E18" i="2"/>
  <c r="L18" i="2" s="1"/>
  <c r="E17" i="2"/>
  <c r="E16" i="2"/>
  <c r="E7" i="2"/>
  <c r="E12" i="2"/>
  <c r="L12" i="2" s="1"/>
  <c r="E6" i="2"/>
  <c r="D13" i="2"/>
  <c r="K13" i="2" s="1"/>
  <c r="C13" i="2"/>
  <c r="J13" i="2" s="1"/>
  <c r="E35" i="3"/>
  <c r="L35" i="3" s="1"/>
  <c r="D34" i="3"/>
  <c r="E34" i="3" s="1"/>
  <c r="E9" i="10" s="1"/>
  <c r="M9" i="10" s="1"/>
  <c r="C34" i="3"/>
  <c r="D32" i="3"/>
  <c r="E32" i="3" s="1"/>
  <c r="E9" i="9" s="1"/>
  <c r="M9" i="9" s="1"/>
  <c r="C32" i="3"/>
  <c r="K17" i="3"/>
  <c r="J17" i="3"/>
  <c r="E51" i="3"/>
  <c r="L51" i="3" s="1"/>
  <c r="E50" i="3"/>
  <c r="E19" i="8" s="1"/>
  <c r="N19" i="8" s="1"/>
  <c r="E48" i="3"/>
  <c r="E17" i="8" s="1"/>
  <c r="N17" i="8" s="1"/>
  <c r="E46" i="3"/>
  <c r="L46" i="3" s="1"/>
  <c r="E45" i="3"/>
  <c r="L45" i="3" s="1"/>
  <c r="E52" i="3"/>
  <c r="E21" i="8" s="1"/>
  <c r="N21" i="8" s="1"/>
  <c r="E47" i="3"/>
  <c r="L47" i="3" s="1"/>
  <c r="E44" i="3"/>
  <c r="L44" i="3" s="1"/>
  <c r="E36" i="3"/>
  <c r="L36" i="3" s="1"/>
  <c r="E33" i="3"/>
  <c r="E8" i="10" s="1"/>
  <c r="M8" i="10" s="1"/>
  <c r="E31" i="3"/>
  <c r="E8" i="9" s="1"/>
  <c r="M8" i="9" s="1"/>
  <c r="E30" i="3"/>
  <c r="E17" i="4" s="1"/>
  <c r="M17" i="4" s="1"/>
  <c r="E29" i="3"/>
  <c r="E28" i="3"/>
  <c r="E15" i="4" s="1"/>
  <c r="M15" i="4" s="1"/>
  <c r="E27" i="3"/>
  <c r="E14" i="4" s="1"/>
  <c r="M14" i="4" s="1"/>
  <c r="E26" i="3"/>
  <c r="E13" i="4" s="1"/>
  <c r="M13" i="4" s="1"/>
  <c r="E25" i="3"/>
  <c r="E12" i="4" s="1"/>
  <c r="M12" i="4" s="1"/>
  <c r="E7" i="3"/>
  <c r="L7" i="3" s="1"/>
  <c r="E8" i="3"/>
  <c r="L8" i="3" s="1"/>
  <c r="E9" i="3"/>
  <c r="E9" i="4" s="1"/>
  <c r="M9" i="4" s="1"/>
  <c r="E10" i="3"/>
  <c r="L10" i="3" s="1"/>
  <c r="E11" i="3"/>
  <c r="L11" i="3" s="1"/>
  <c r="E12" i="3"/>
  <c r="E6" i="9" s="1"/>
  <c r="M6" i="9" s="1"/>
  <c r="E13" i="3"/>
  <c r="E7" i="9" s="1"/>
  <c r="M7" i="9" s="1"/>
  <c r="E14" i="3"/>
  <c r="L14" i="3" s="1"/>
  <c r="E15" i="3"/>
  <c r="E7" i="10" s="1"/>
  <c r="M7" i="10" s="1"/>
  <c r="E16" i="3"/>
  <c r="L16" i="3" s="1"/>
  <c r="L39" i="8"/>
  <c r="M39" i="8"/>
  <c r="N39" i="8"/>
  <c r="L40" i="8"/>
  <c r="M40" i="8"/>
  <c r="N40" i="8"/>
  <c r="L41" i="8"/>
  <c r="M41" i="8"/>
  <c r="N41" i="8"/>
  <c r="L42" i="8"/>
  <c r="M42" i="8"/>
  <c r="N42" i="8"/>
  <c r="L43" i="8"/>
  <c r="M43" i="8"/>
  <c r="N43" i="8"/>
  <c r="L44" i="8"/>
  <c r="M44" i="8"/>
  <c r="N44" i="8"/>
  <c r="M38" i="8"/>
  <c r="N38" i="8"/>
  <c r="L38" i="8"/>
  <c r="M37" i="8"/>
  <c r="L37" i="8"/>
  <c r="D37" i="8"/>
  <c r="C37" i="8"/>
  <c r="E31" i="8"/>
  <c r="N31" i="8" s="1"/>
  <c r="D16" i="8"/>
  <c r="M16" i="8" s="1"/>
  <c r="D17" i="8"/>
  <c r="M17" i="8" s="1"/>
  <c r="D18" i="8"/>
  <c r="M18" i="8" s="1"/>
  <c r="D19" i="8"/>
  <c r="M19" i="8" s="1"/>
  <c r="D20" i="8"/>
  <c r="M20" i="8" s="1"/>
  <c r="D21" i="8"/>
  <c r="M21" i="8" s="1"/>
  <c r="C17" i="8"/>
  <c r="L17" i="8" s="1"/>
  <c r="C18" i="8"/>
  <c r="L18" i="8" s="1"/>
  <c r="C19" i="8"/>
  <c r="L19" i="8" s="1"/>
  <c r="C20" i="8"/>
  <c r="L20" i="8" s="1"/>
  <c r="C21" i="8"/>
  <c r="L21" i="8" s="1"/>
  <c r="C16" i="8"/>
  <c r="L16" i="8" s="1"/>
  <c r="D9" i="8"/>
  <c r="D29" i="8" s="1"/>
  <c r="M29" i="8" s="1"/>
  <c r="C9" i="8"/>
  <c r="L9" i="8" s="1"/>
  <c r="K7" i="6"/>
  <c r="L7" i="6"/>
  <c r="K8" i="6"/>
  <c r="L8" i="6"/>
  <c r="K9" i="6"/>
  <c r="L9" i="6"/>
  <c r="K10" i="6"/>
  <c r="L10" i="6"/>
  <c r="K11" i="6"/>
  <c r="L11" i="6"/>
  <c r="M11" i="6"/>
  <c r="K12" i="6"/>
  <c r="L12" i="6"/>
  <c r="K13" i="6"/>
  <c r="L13" i="6"/>
  <c r="K14" i="6"/>
  <c r="L14" i="6"/>
  <c r="K15" i="6"/>
  <c r="L15" i="6"/>
  <c r="K16" i="6"/>
  <c r="L16" i="6"/>
  <c r="K17" i="6"/>
  <c r="L17" i="6"/>
  <c r="L6" i="6"/>
  <c r="M6" i="6"/>
  <c r="K6" i="6"/>
  <c r="K8" i="7"/>
  <c r="L8" i="7"/>
  <c r="K9" i="7"/>
  <c r="L9" i="7"/>
  <c r="K10" i="7"/>
  <c r="L10" i="7"/>
  <c r="K11" i="7"/>
  <c r="L11" i="7"/>
  <c r="K12" i="7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L7" i="7"/>
  <c r="K7" i="7"/>
  <c r="D8" i="10"/>
  <c r="L8" i="10" s="1"/>
  <c r="C9" i="10"/>
  <c r="K9" i="10" s="1"/>
  <c r="C8" i="10"/>
  <c r="K8" i="10" s="1"/>
  <c r="D6" i="10"/>
  <c r="L6" i="10" s="1"/>
  <c r="D7" i="10"/>
  <c r="L7" i="10" s="1"/>
  <c r="C7" i="10"/>
  <c r="K7" i="10" s="1"/>
  <c r="C6" i="10"/>
  <c r="K6" i="10" s="1"/>
  <c r="C9" i="9"/>
  <c r="K9" i="9" s="1"/>
  <c r="D9" i="9"/>
  <c r="L9" i="9" s="1"/>
  <c r="D8" i="9"/>
  <c r="L8" i="9" s="1"/>
  <c r="C8" i="9"/>
  <c r="K8" i="9" s="1"/>
  <c r="C7" i="9"/>
  <c r="K7" i="9" s="1"/>
  <c r="D7" i="9"/>
  <c r="L7" i="9" s="1"/>
  <c r="D6" i="9"/>
  <c r="L6" i="9" s="1"/>
  <c r="C6" i="9"/>
  <c r="K6" i="9" s="1"/>
  <c r="C13" i="4"/>
  <c r="K13" i="4" s="1"/>
  <c r="D13" i="4"/>
  <c r="L13" i="4" s="1"/>
  <c r="C14" i="4"/>
  <c r="D14" i="4"/>
  <c r="L14" i="4" s="1"/>
  <c r="C15" i="4"/>
  <c r="D15" i="4"/>
  <c r="L15" i="4" s="1"/>
  <c r="C16" i="4"/>
  <c r="K16" i="4" s="1"/>
  <c r="D16" i="4"/>
  <c r="L16" i="4" s="1"/>
  <c r="E16" i="4"/>
  <c r="M16" i="4" s="1"/>
  <c r="C17" i="4"/>
  <c r="D17" i="4"/>
  <c r="L17" i="4" s="1"/>
  <c r="D12" i="4"/>
  <c r="L12" i="4" s="1"/>
  <c r="C12" i="4"/>
  <c r="K12" i="4" s="1"/>
  <c r="C7" i="4"/>
  <c r="K7" i="4" s="1"/>
  <c r="D7" i="4"/>
  <c r="L7" i="4" s="1"/>
  <c r="C8" i="4"/>
  <c r="K8" i="4" s="1"/>
  <c r="D8" i="4"/>
  <c r="L8" i="4" s="1"/>
  <c r="C9" i="4"/>
  <c r="K9" i="4" s="1"/>
  <c r="D9" i="4"/>
  <c r="L9" i="4" s="1"/>
  <c r="C10" i="4"/>
  <c r="K10" i="4" s="1"/>
  <c r="D10" i="4"/>
  <c r="C11" i="4"/>
  <c r="K11" i="4" s="1"/>
  <c r="D11" i="4"/>
  <c r="L11" i="4" s="1"/>
  <c r="D6" i="4"/>
  <c r="L6" i="4" s="1"/>
  <c r="L10" i="4"/>
  <c r="K14" i="4"/>
  <c r="K15" i="4"/>
  <c r="K17" i="4"/>
  <c r="J45" i="3"/>
  <c r="K45" i="3"/>
  <c r="J46" i="3"/>
  <c r="K46" i="3"/>
  <c r="J47" i="3"/>
  <c r="K47" i="3"/>
  <c r="J48" i="3"/>
  <c r="K48" i="3"/>
  <c r="J49" i="3"/>
  <c r="K49" i="3"/>
  <c r="J50" i="3"/>
  <c r="K50" i="3"/>
  <c r="J51" i="3"/>
  <c r="K51" i="3"/>
  <c r="J52" i="3"/>
  <c r="K52" i="3"/>
  <c r="K44" i="3"/>
  <c r="J44" i="3"/>
  <c r="J26" i="3"/>
  <c r="K26" i="3"/>
  <c r="J27" i="3"/>
  <c r="K27" i="3"/>
  <c r="J28" i="3"/>
  <c r="K28" i="3"/>
  <c r="J29" i="3"/>
  <c r="K29" i="3"/>
  <c r="L29" i="3"/>
  <c r="J30" i="3"/>
  <c r="K30" i="3"/>
  <c r="L30" i="3"/>
  <c r="J31" i="3"/>
  <c r="K31" i="3"/>
  <c r="J32" i="3"/>
  <c r="K32" i="3"/>
  <c r="J33" i="3"/>
  <c r="K33" i="3"/>
  <c r="J34" i="3"/>
  <c r="J35" i="3"/>
  <c r="K35" i="3"/>
  <c r="J36" i="3"/>
  <c r="K36" i="3"/>
  <c r="K25" i="3"/>
  <c r="J25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K6" i="3"/>
  <c r="J7" i="2"/>
  <c r="K7" i="2"/>
  <c r="L7" i="2"/>
  <c r="J8" i="2"/>
  <c r="K8" i="2"/>
  <c r="J9" i="2"/>
  <c r="K9" i="2"/>
  <c r="J10" i="2"/>
  <c r="K10" i="2"/>
  <c r="J11" i="2"/>
  <c r="K11" i="2"/>
  <c r="L11" i="2"/>
  <c r="J12" i="2"/>
  <c r="K12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J19" i="2"/>
  <c r="K19" i="2"/>
  <c r="L19" i="2"/>
  <c r="J20" i="2"/>
  <c r="K20" i="2"/>
  <c r="J21" i="2"/>
  <c r="K21" i="2"/>
  <c r="J22" i="2"/>
  <c r="K22" i="2"/>
  <c r="J23" i="2"/>
  <c r="K23" i="2"/>
  <c r="L23" i="2"/>
  <c r="J24" i="2"/>
  <c r="K24" i="2"/>
  <c r="L24" i="2"/>
  <c r="J25" i="2"/>
  <c r="K25" i="2"/>
  <c r="L25" i="2"/>
  <c r="J26" i="2"/>
  <c r="K26" i="2"/>
  <c r="L26" i="2"/>
  <c r="J27" i="2"/>
  <c r="K27" i="2"/>
  <c r="L27" i="2"/>
  <c r="K6" i="2"/>
  <c r="L6" i="2"/>
  <c r="J6" i="2"/>
  <c r="D15" i="8"/>
  <c r="M6" i="8"/>
  <c r="M15" i="8" s="1"/>
  <c r="L6" i="8"/>
  <c r="L28" i="8" s="1"/>
  <c r="D6" i="8"/>
  <c r="D28" i="8" s="1"/>
  <c r="C6" i="8"/>
  <c r="C28" i="8" s="1"/>
  <c r="L5" i="6"/>
  <c r="K5" i="6"/>
  <c r="D5" i="6"/>
  <c r="C5" i="6"/>
  <c r="K5" i="2"/>
  <c r="J5" i="2"/>
  <c r="D5" i="2"/>
  <c r="C5" i="2"/>
  <c r="L5" i="10"/>
  <c r="K5" i="10"/>
  <c r="D5" i="10"/>
  <c r="C5" i="10"/>
  <c r="L5" i="9"/>
  <c r="K5" i="9"/>
  <c r="D5" i="9"/>
  <c r="C5" i="9"/>
  <c r="L5" i="4"/>
  <c r="K5" i="4"/>
  <c r="D5" i="4"/>
  <c r="C5" i="4"/>
  <c r="E10" i="4" l="1"/>
  <c r="M10" i="4" s="1"/>
  <c r="L12" i="3"/>
  <c r="L49" i="3"/>
  <c r="D30" i="8"/>
  <c r="M30" i="8" s="1"/>
  <c r="L52" i="3"/>
  <c r="L48" i="3"/>
  <c r="C30" i="8"/>
  <c r="L50" i="3"/>
  <c r="L28" i="3"/>
  <c r="E9" i="8"/>
  <c r="N9" i="8" s="1"/>
  <c r="M9" i="8"/>
  <c r="K34" i="3"/>
  <c r="D9" i="10"/>
  <c r="L9" i="10" s="1"/>
  <c r="L31" i="3"/>
  <c r="L34" i="3"/>
  <c r="L25" i="3"/>
  <c r="L32" i="3"/>
  <c r="L26" i="3"/>
  <c r="L33" i="3"/>
  <c r="L27" i="3"/>
  <c r="J6" i="3"/>
  <c r="C6" i="4"/>
  <c r="K6" i="4" s="1"/>
  <c r="E6" i="3"/>
  <c r="L6" i="3" s="1"/>
  <c r="D7" i="8"/>
  <c r="M7" i="8" s="1"/>
  <c r="C7" i="8"/>
  <c r="L7" i="8" s="1"/>
  <c r="E17" i="3"/>
  <c r="E7" i="8" s="1"/>
  <c r="N7" i="8" s="1"/>
  <c r="L15" i="3"/>
  <c r="L13" i="3"/>
  <c r="E11" i="4"/>
  <c r="M11" i="4" s="1"/>
  <c r="E8" i="4"/>
  <c r="M8" i="4" s="1"/>
  <c r="L9" i="3"/>
  <c r="E7" i="4"/>
  <c r="M7" i="4" s="1"/>
  <c r="E20" i="8"/>
  <c r="N20" i="8" s="1"/>
  <c r="E16" i="8"/>
  <c r="N16" i="8" s="1"/>
  <c r="E6" i="10"/>
  <c r="M6" i="10" s="1"/>
  <c r="M28" i="8"/>
  <c r="C15" i="8"/>
  <c r="L15" i="8"/>
  <c r="C29" i="8"/>
  <c r="D31" i="8" l="1"/>
  <c r="M31" i="8" s="1"/>
  <c r="E30" i="8"/>
  <c r="N30" i="8" s="1"/>
  <c r="L30" i="8"/>
  <c r="C8" i="8"/>
  <c r="L17" i="3"/>
  <c r="D8" i="8"/>
  <c r="M8" i="8" s="1"/>
  <c r="E6" i="4"/>
  <c r="M6" i="4" s="1"/>
  <c r="L29" i="8"/>
  <c r="E29" i="8"/>
  <c r="N29" i="8" s="1"/>
  <c r="L8" i="8"/>
  <c r="C31" i="8"/>
  <c r="L31" i="8" s="1"/>
  <c r="E8" i="8" l="1"/>
  <c r="N8" i="8" s="1"/>
</calcChain>
</file>

<file path=xl/sharedStrings.xml><?xml version="1.0" encoding="utf-8"?>
<sst xmlns="http://schemas.openxmlformats.org/spreadsheetml/2006/main" count="348" uniqueCount="209">
  <si>
    <t>M€</t>
  </si>
  <si>
    <t>1 Oct. 2024 - 31 Dic. 2024</t>
  </si>
  <si>
    <t>1 Oct. 2023 - 31 Dic. 2023</t>
  </si>
  <si>
    <t>% Variation</t>
  </si>
  <si>
    <t>Ingresos</t>
  </si>
  <si>
    <t>Revenue</t>
  </si>
  <si>
    <t>Ventas Económicas</t>
  </si>
  <si>
    <t>Economic Sales</t>
  </si>
  <si>
    <t>Beneficio de Explotación Ajustado</t>
  </si>
  <si>
    <t>Adjusted EBIT</t>
  </si>
  <si>
    <t>Margen sobre Ventas Económicas</t>
  </si>
  <si>
    <t>Economic Sales Margin</t>
  </si>
  <si>
    <t>Beneficio de Explotación</t>
  </si>
  <si>
    <t>Operating Profit (EBIT)</t>
  </si>
  <si>
    <t>Beneficio Neto</t>
  </si>
  <si>
    <t>Net Profit</t>
  </si>
  <si>
    <t>Cuenta de Pérdidas y Ganancias Consolidada</t>
  </si>
  <si>
    <t>Consolidated Profit and Loss Account</t>
  </si>
  <si>
    <t>% Variación</t>
  </si>
  <si>
    <t>(-) Coste operativo de redes logísticas</t>
  </si>
  <si>
    <t>(-) Operating cost of logistics networks</t>
  </si>
  <si>
    <t>(-) Gastos operativos comerciales</t>
  </si>
  <si>
    <t>(-) Commercial operating expenses</t>
  </si>
  <si>
    <t>(-) Gastos operativos de investigación y oficinas centrales</t>
  </si>
  <si>
    <t>(-) Operating expenditure on research and central offices</t>
  </si>
  <si>
    <t>Total costes operativos</t>
  </si>
  <si>
    <t>Total Operating Costs</t>
  </si>
  <si>
    <t>EBIT Ajustado</t>
  </si>
  <si>
    <t>Margen %</t>
  </si>
  <si>
    <t>Margin %</t>
  </si>
  <si>
    <t>(-) Costes de reestructuración</t>
  </si>
  <si>
    <t>(-) Restructuring costs</t>
  </si>
  <si>
    <t>(-) Amort. Activos Adquisiciones</t>
  </si>
  <si>
    <t>(-) Depreciation of assets acquired</t>
  </si>
  <si>
    <t>(+/-) Rtdo. enajenación y deterioro</t>
  </si>
  <si>
    <t>n.m.</t>
  </si>
  <si>
    <t>(+/-) Profit/(loss) on disposal and impairment</t>
  </si>
  <si>
    <t>(+/-) Rtdo. puesta en equivalencia y otros</t>
  </si>
  <si>
    <t>(+/-) Profit/(loss) from equity-accounted companies and      other</t>
  </si>
  <si>
    <t>(+) Ingresos Financieros</t>
  </si>
  <si>
    <t>(+) Financial income</t>
  </si>
  <si>
    <t>(-) Gastos Financieros</t>
  </si>
  <si>
    <t>(-) Financial expenses</t>
  </si>
  <si>
    <t>Beneficio antes de Impuestos</t>
  </si>
  <si>
    <t>Profit/(loss) before tax</t>
  </si>
  <si>
    <t>(-) Impuesto sobre Sociedades</t>
  </si>
  <si>
    <t>(-) Corporate income tax</t>
  </si>
  <si>
    <t>Tipo Impositivo Efectivo</t>
  </si>
  <si>
    <t>Effective tax rate</t>
  </si>
  <si>
    <t>(+/-) Resultado de Operaciones Discontinuadas</t>
  </si>
  <si>
    <t>(+/-) Profit/(loss) from discontinued operations</t>
  </si>
  <si>
    <t>(+/-) Otros Ingresos / (Gastos)</t>
  </si>
  <si>
    <t>(+/-) Other income/(expenses)</t>
  </si>
  <si>
    <t>(-) Intereses Minoritarios</t>
  </si>
  <si>
    <t>(-) Non-controlling interests</t>
  </si>
  <si>
    <t>Resultado Financiero</t>
  </si>
  <si>
    <t>Evolución de Ingresos (Por segmento y actividad)</t>
  </si>
  <si>
    <t>Revenues Evolution (By segment and activity)</t>
  </si>
  <si>
    <t>Iberia</t>
  </si>
  <si>
    <t>Tabaco y Productos Relacionados</t>
  </si>
  <si>
    <t>Tobacco and related products</t>
  </si>
  <si>
    <t>Transporte</t>
  </si>
  <si>
    <t>Transport</t>
  </si>
  <si>
    <t>Distribución farmacéutica</t>
  </si>
  <si>
    <t>Pharmaceutical distribution</t>
  </si>
  <si>
    <t>Otros Negocios</t>
  </si>
  <si>
    <t>Other businesses</t>
  </si>
  <si>
    <t>Ajustes</t>
  </si>
  <si>
    <t>Adjustments</t>
  </si>
  <si>
    <t>Italia</t>
  </si>
  <si>
    <t>Italy</t>
  </si>
  <si>
    <t>Tabaco y otros</t>
  </si>
  <si>
    <t>Tobacco and others</t>
  </si>
  <si>
    <t>Francia</t>
  </si>
  <si>
    <t>France</t>
  </si>
  <si>
    <t>Total Ingresos</t>
  </si>
  <si>
    <t>Total Revenues</t>
  </si>
  <si>
    <t>Evolución de Ventas Económicas (Por segmento y actividad)</t>
  </si>
  <si>
    <t>Economic Sales Evolution (By segment and activity)</t>
  </si>
  <si>
    <t>Total Ventas Económicas</t>
  </si>
  <si>
    <t>Total Economic Sales</t>
  </si>
  <si>
    <t xml:space="preserve">Evolución de Beneficio de Explotación Ajustado y Beneficio de Explotación </t>
  </si>
  <si>
    <t>Adjusted EBIT and EBIT Evolution (By segment and activity)</t>
  </si>
  <si>
    <t>Total Beneficio de Explotacion Ajustado</t>
  </si>
  <si>
    <t>Total adjusted EBIT</t>
  </si>
  <si>
    <t>(-) Costes de Reestructuración</t>
  </si>
  <si>
    <t>(-) Amortización Activos Adquisiciones</t>
  </si>
  <si>
    <t>(+/-) Resultado Enajenación y Deterioro</t>
  </si>
  <si>
    <t>(+/-) Resultado por Puesta en Equivalencia y Otros</t>
  </si>
  <si>
    <t>(+/-) Equity-accounted profit/(loss) and other</t>
  </si>
  <si>
    <t xml:space="preserve">Beneficio de Explotación </t>
  </si>
  <si>
    <t>Operating Profit (EBIT )</t>
  </si>
  <si>
    <t>Evolución de Ingresos y Ventas Económicas Iberia</t>
  </si>
  <si>
    <t>Ingresos Iberia</t>
  </si>
  <si>
    <t>Revenues Iberia</t>
  </si>
  <si>
    <t>Ventas Económicas Iberia</t>
  </si>
  <si>
    <t>Economic Sales Iberia</t>
  </si>
  <si>
    <t>Evolución de Ingresos y Ventas Económicas Italia</t>
  </si>
  <si>
    <t>Ingresos Italia</t>
  </si>
  <si>
    <t>Revenues Italy</t>
  </si>
  <si>
    <t>Ventas Económicas Italia</t>
  </si>
  <si>
    <t>Economic Sales Italy</t>
  </si>
  <si>
    <t>Evolución de Ingresos y Ventas Económicas Francia</t>
  </si>
  <si>
    <t>Ingresos Francia</t>
  </si>
  <si>
    <t>Revenues France</t>
  </si>
  <si>
    <t>Ventas Económicas Francia</t>
  </si>
  <si>
    <t>Economic Sales France</t>
  </si>
  <si>
    <t>Estado Flujo de Efectivo</t>
  </si>
  <si>
    <t>Cash Flow Statement</t>
  </si>
  <si>
    <t>Variación</t>
  </si>
  <si>
    <t>Variation</t>
  </si>
  <si>
    <t>EBITDA</t>
  </si>
  <si>
    <t>Reestructuración y Otros Pagos</t>
  </si>
  <si>
    <t>Restructuring and other payments</t>
  </si>
  <si>
    <t>Net financial income/(expense)</t>
  </si>
  <si>
    <t>Impuestos normalizados</t>
  </si>
  <si>
    <t>Normalised taxes</t>
  </si>
  <si>
    <t>Inversiones</t>
  </si>
  <si>
    <t>Investment</t>
  </si>
  <si>
    <t>Pagos de alquileres</t>
  </si>
  <si>
    <t>Rent payments</t>
  </si>
  <si>
    <r>
      <rPr>
        <b/>
        <sz val="9"/>
        <color rgb="FF2800FF"/>
        <rFont val="Arial"/>
      </rPr>
      <t>Cash Flow</t>
    </r>
    <r>
      <rPr>
        <b/>
        <sz val="9"/>
        <color rgb="FF2800FF"/>
        <rFont val="Arial"/>
      </rPr>
      <t xml:space="preserve"> </t>
    </r>
    <r>
      <rPr>
        <b/>
        <sz val="9"/>
        <color rgb="FF2800FF"/>
        <rFont val="Arial"/>
      </rPr>
      <t>Normalizado</t>
    </r>
  </si>
  <si>
    <t>Normalised Cash Flow</t>
  </si>
  <si>
    <t>Variación Capital Circulante</t>
  </si>
  <si>
    <t>Change in working capital</t>
  </si>
  <si>
    <t>Efecto de fecha corte en impuestos</t>
  </si>
  <si>
    <t>Effect of cut-off date on taxes</t>
  </si>
  <si>
    <t>Desinversiones</t>
  </si>
  <si>
    <t>Divestments</t>
  </si>
  <si>
    <t>Adquisición de sociedades (M&amp;A)</t>
  </si>
  <si>
    <t>Company acquisitions (M&amp;A)</t>
  </si>
  <si>
    <t>Cash Flow Libre</t>
  </si>
  <si>
    <t>Free Cash Flow</t>
  </si>
  <si>
    <t>Balance de Situación</t>
  </si>
  <si>
    <t>Balance Sheet</t>
  </si>
  <si>
    <t>30-Sept. 2024</t>
  </si>
  <si>
    <t>Activos Tangibles y otros Activos Fijos</t>
  </si>
  <si>
    <t>Property, plant and equipment and other fixed assets</t>
  </si>
  <si>
    <t>Activos Financieros Fijos Netos</t>
  </si>
  <si>
    <t>Net long-term financial investments</t>
  </si>
  <si>
    <t>Fondo de Comercio Neto</t>
  </si>
  <si>
    <t>Net goodwill</t>
  </si>
  <si>
    <t>Otros Activos Intangibles</t>
  </si>
  <si>
    <t>Other intangible assets</t>
  </si>
  <si>
    <t>Activos por Impuestos Diferidos</t>
  </si>
  <si>
    <t>Deferred tax assets</t>
  </si>
  <si>
    <t>Inventario Neto</t>
  </si>
  <si>
    <t>Net inventory</t>
  </si>
  <si>
    <t>Cuentas a Cobrar Netas y Otros</t>
  </si>
  <si>
    <t>Net receivables and other</t>
  </si>
  <si>
    <t>Caja y Equivalente</t>
  </si>
  <si>
    <t>Cash and cash equivalents</t>
  </si>
  <si>
    <t>Activos mantenidos para la venta</t>
  </si>
  <si>
    <t>Held-for-sale assets</t>
  </si>
  <si>
    <t>Activos Totales</t>
  </si>
  <si>
    <t>Total Assets</t>
  </si>
  <si>
    <t>Fondos Propios</t>
  </si>
  <si>
    <t>Shareholders’ funds</t>
  </si>
  <si>
    <t>Intereses Minoritarios</t>
  </si>
  <si>
    <t>Non-controlling interests</t>
  </si>
  <si>
    <t>Pasivos No Corrientes</t>
  </si>
  <si>
    <t>Non-current liabilities</t>
  </si>
  <si>
    <t>Pasivos por Impuestos Diferidos</t>
  </si>
  <si>
    <t>Deferred tax liabilities</t>
  </si>
  <si>
    <t>Deuda Financiera a c/p</t>
  </si>
  <si>
    <t>Short-term borrowings</t>
  </si>
  <si>
    <t>Provisiones a c/p</t>
  </si>
  <si>
    <t>Short-term provisions</t>
  </si>
  <si>
    <t>Deudores Comerciales y Otras Cuentas a Pagar</t>
  </si>
  <si>
    <t>Trade and other receivables</t>
  </si>
  <si>
    <t>Pasivos vinculados con activos mantenidos para la venta</t>
  </si>
  <si>
    <t>Liabilities linked to assets held for sale</t>
  </si>
  <si>
    <t>Pasivos Totales</t>
  </si>
  <si>
    <t>Total Liabilities</t>
  </si>
  <si>
    <t>Ingresos ordinarios</t>
  </si>
  <si>
    <t>Aprovisionamientos</t>
  </si>
  <si>
    <t>Raw materials and consumables</t>
  </si>
  <si>
    <t xml:space="preserve">Ventas Económicas (Beneficio Bruto) </t>
  </si>
  <si>
    <t xml:space="preserve">Gross Profit </t>
  </si>
  <si>
    <t xml:space="preserve">Beneficio de Explotación Ajustado (EBIT Ajustado): </t>
  </si>
  <si>
    <t>Adjusted Operating Profit (Adjusted EBIT)</t>
  </si>
  <si>
    <t>(-) Depreciation of Acquired Assets</t>
  </si>
  <si>
    <t xml:space="preserve">EBIT </t>
  </si>
  <si>
    <t>Margen de Beneficio de Explotación Ajustado sobre Ventas Económicas</t>
  </si>
  <si>
    <t>Adjusted Operating Profit margin over Economic Sales</t>
  </si>
  <si>
    <t>Economic sales</t>
  </si>
  <si>
    <t>1 Oct. 2024- 31 Mar 2025</t>
  </si>
  <si>
    <t>1 Oct. 2023- 31 Mar 2024</t>
  </si>
  <si>
    <t>31 Mar. 2025</t>
  </si>
  <si>
    <t>(21 p.b.)</t>
  </si>
  <si>
    <t>20 p.b.</t>
  </si>
  <si>
    <t>—</t>
  </si>
  <si>
    <t>Costes operativos</t>
  </si>
  <si>
    <t>Operating costs</t>
  </si>
  <si>
    <t>€ Variación</t>
  </si>
  <si>
    <t>€ Variation</t>
  </si>
  <si>
    <t>Coste de redes logísticas</t>
  </si>
  <si>
    <t>Logistics network costs</t>
  </si>
  <si>
    <t>Gastos comerciales</t>
  </si>
  <si>
    <t>Commercial expenses</t>
  </si>
  <si>
    <t>Gastos de investigación</t>
  </si>
  <si>
    <t>Research expenses</t>
  </si>
  <si>
    <t>Gastos de oficinas centrales</t>
  </si>
  <si>
    <t>Head office expenses</t>
  </si>
  <si>
    <t xml:space="preserve"> (-) Amortización activos adquisiciones</t>
  </si>
  <si>
    <t>(-) Amortisation of acquired assets</t>
  </si>
  <si>
    <t>Costes o Gastos operativos en cuentas de gestión</t>
  </si>
  <si>
    <t>Operating Costs or Expenses in management accounts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</si>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</sst>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(#,##0\);#,##0;_(@_)"/>
    <numFmt numFmtId="165" formatCode="#0.0_)%;\(#0.0\)%;&quot;—&quot;_)\%;_(@_)"/>
    <numFmt numFmtId="166" formatCode="#,##0.0;\(#,##0.0\);#,##0.0;_(@_)"/>
    <numFmt numFmtId="167" formatCode="#,##0.0;&quot;-&quot;#,##0.0;#,##0.0;_(@_)"/>
    <numFmt numFmtId="168" formatCode="#0.0%;&quot;-&quot;#0.0%;&quot;-&quot;\%;_(@_)"/>
    <numFmt numFmtId="169" formatCode="#0_)%;\(#0\)%;#0_)%;_(@_)"/>
    <numFmt numFmtId="170" formatCode="d\-mmm\-yy"/>
    <numFmt numFmtId="171" formatCode="#,##0;&quot;-&quot;#,##0;&quot;—&quot;;_(@_)"/>
    <numFmt numFmtId="172" formatCode="#0_)%;\(#0\)%;&quot;—&quot;_)\%;_(@_)"/>
    <numFmt numFmtId="173" formatCode="0.0%"/>
    <numFmt numFmtId="174" formatCode="#0.00_)%;\(#0.00\)%;&quot;—&quot;_)\%;_(@_)"/>
  </numFmts>
  <fonts count="32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b/>
      <sz val="9"/>
      <color rgb="FF2800FF"/>
      <name val="Arial"/>
    </font>
    <font>
      <b/>
      <sz val="10"/>
      <color rgb="FF2800FF"/>
      <name val="Arial"/>
    </font>
    <font>
      <sz val="9"/>
      <color rgb="FF000000"/>
      <name val="Arial"/>
    </font>
    <font>
      <sz val="9"/>
      <color rgb="FFFC4D0F"/>
      <name val="Arial"/>
    </font>
    <font>
      <b/>
      <sz val="9"/>
      <color rgb="FFFC4D0F"/>
      <name val="Arial"/>
    </font>
    <font>
      <b/>
      <sz val="12"/>
      <color rgb="FF2800FF"/>
      <name val="Arial"/>
    </font>
    <font>
      <b/>
      <sz val="9"/>
      <color rgb="FF000000"/>
      <name val="Arial"/>
    </font>
    <font>
      <i/>
      <sz val="9"/>
      <color rgb="FF000000"/>
      <name val="Arial"/>
    </font>
    <font>
      <i/>
      <sz val="10"/>
      <color rgb="FF000000"/>
      <name val="Arial"/>
    </font>
    <font>
      <sz val="11"/>
      <color rgb="FF000000"/>
      <name val="Calibri"/>
    </font>
    <font>
      <i/>
      <sz val="12"/>
      <color rgb="FF00000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2800FF"/>
      <name val="Arial"/>
      <family val="2"/>
    </font>
    <font>
      <b/>
      <sz val="10"/>
      <color rgb="FF2800FF"/>
      <name val="Arial"/>
      <family val="2"/>
    </font>
    <font>
      <b/>
      <sz val="9"/>
      <color rgb="FF2800FF"/>
      <name val="Arial"/>
      <family val="2"/>
    </font>
    <font>
      <b/>
      <sz val="9"/>
      <color rgb="FFFC4D0F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DBDB"/>
        <bgColor indexed="64"/>
      </patternFill>
    </fill>
  </fills>
  <borders count="2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2800FF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2800FF"/>
      </top>
      <bottom style="medium">
        <color rgb="FF2800FF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2800FF"/>
      </top>
      <bottom/>
      <diagonal/>
    </border>
    <border>
      <left/>
      <right style="medium">
        <color rgb="FFFFFFFF"/>
      </right>
      <top/>
      <bottom style="medium">
        <color rgb="FF2800FF"/>
      </bottom>
      <diagonal/>
    </border>
    <border>
      <left style="medium">
        <color rgb="FFFFFFFF"/>
      </left>
      <right/>
      <top/>
      <bottom style="medium">
        <color rgb="FF2800FF"/>
      </bottom>
      <diagonal/>
    </border>
    <border>
      <left/>
      <right style="medium">
        <color rgb="FFFFFFFF"/>
      </right>
      <top style="medium">
        <color rgb="FF2800FF"/>
      </top>
      <bottom style="medium">
        <color rgb="FF2800FF"/>
      </bottom>
      <diagonal/>
    </border>
    <border>
      <left style="medium">
        <color rgb="FFFFFFFF"/>
      </left>
      <right style="medium">
        <color rgb="FFFFFFFF"/>
      </right>
      <top style="medium">
        <color rgb="FF2800FF"/>
      </top>
      <bottom style="medium">
        <color rgb="FF2800FF"/>
      </bottom>
      <diagonal/>
    </border>
    <border>
      <left style="medium">
        <color rgb="FFFFFFFF"/>
      </left>
      <right/>
      <top style="medium">
        <color rgb="FF2800FF"/>
      </top>
      <bottom style="medium">
        <color rgb="FF2800FF"/>
      </bottom>
      <diagonal/>
    </border>
    <border>
      <left/>
      <right style="medium">
        <color rgb="FFFFFFFF"/>
      </right>
      <top style="medium">
        <color rgb="FF2800FF"/>
      </top>
      <bottom/>
      <diagonal/>
    </border>
    <border>
      <left style="medium">
        <color rgb="FFFFFFFF"/>
      </left>
      <right style="medium">
        <color rgb="FFFFFFFF"/>
      </right>
      <top style="medium">
        <color rgb="FF2800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9" fontId="17" fillId="0" borderId="0" applyFont="0" applyFill="0" applyBorder="0" applyAlignment="0" applyProtection="0"/>
    <xf numFmtId="0" fontId="21" fillId="0" borderId="0"/>
    <xf numFmtId="0" fontId="22" fillId="0" borderId="0" applyBorder="0">
      <alignment wrapText="1"/>
    </xf>
    <xf numFmtId="0" fontId="23" fillId="0" borderId="0" applyBorder="0">
      <alignment wrapText="1"/>
    </xf>
    <xf numFmtId="0" fontId="24" fillId="0" borderId="0" applyBorder="0">
      <alignment wrapText="1"/>
    </xf>
    <xf numFmtId="0" fontId="25" fillId="0" borderId="0" applyBorder="0">
      <alignment wrapText="1"/>
    </xf>
    <xf numFmtId="0" fontId="26" fillId="0" borderId="0" applyBorder="0">
      <alignment wrapText="1"/>
    </xf>
  </cellStyleXfs>
  <cellXfs count="11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0" xfId="1" applyFill="1">
      <alignment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166" fontId="6" fillId="2" borderId="9" xfId="0" applyNumberFormat="1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 indent="2"/>
    </xf>
    <xf numFmtId="166" fontId="8" fillId="2" borderId="9" xfId="0" applyNumberFormat="1" applyFont="1" applyFill="1" applyBorder="1" applyAlignment="1">
      <alignment horizontal="center" vertical="center" wrapText="1"/>
    </xf>
    <xf numFmtId="166" fontId="8" fillId="2" borderId="10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 indent="2"/>
    </xf>
    <xf numFmtId="0" fontId="9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2" fillId="2" borderId="8" xfId="0" applyFont="1" applyFill="1" applyBorder="1" applyAlignment="1">
      <alignment vertical="center" wrapText="1" indent="1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1" applyFill="1">
      <alignment wrapText="1"/>
    </xf>
    <xf numFmtId="0" fontId="0" fillId="3" borderId="0" xfId="0" applyFill="1"/>
    <xf numFmtId="0" fontId="11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166" fontId="6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166" fontId="12" fillId="2" borderId="3" xfId="0" applyNumberFormat="1" applyFont="1" applyFill="1" applyBorder="1" applyAlignment="1">
      <alignment horizontal="center" vertical="center" wrapText="1"/>
    </xf>
    <xf numFmtId="167" fontId="6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 indent="1"/>
    </xf>
    <xf numFmtId="165" fontId="13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8" fontId="13" fillId="2" borderId="3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 indent="3"/>
    </xf>
    <xf numFmtId="164" fontId="8" fillId="2" borderId="3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wrapText="1"/>
    </xf>
    <xf numFmtId="0" fontId="16" fillId="2" borderId="5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170" fontId="7" fillId="2" borderId="14" xfId="0" applyNumberFormat="1" applyFont="1" applyFill="1" applyBorder="1" applyAlignment="1">
      <alignment horizontal="center" vertical="center" wrapText="1"/>
    </xf>
    <xf numFmtId="170" fontId="7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171" fontId="8" fillId="2" borderId="3" xfId="0" applyNumberFormat="1" applyFont="1" applyFill="1" applyBorder="1" applyAlignment="1">
      <alignment horizontal="center" vertical="center" wrapText="1"/>
    </xf>
    <xf numFmtId="171" fontId="6" fillId="2" borderId="3" xfId="0" applyNumberFormat="1" applyFont="1" applyFill="1" applyBorder="1" applyAlignment="1">
      <alignment horizontal="center" vertical="center" wrapText="1"/>
    </xf>
    <xf numFmtId="172" fontId="8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1" fillId="2" borderId="0" xfId="0" applyFont="1" applyFill="1" applyAlignment="1">
      <alignment horizontal="center" vertical="center" wrapText="1"/>
    </xf>
    <xf numFmtId="173" fontId="6" fillId="2" borderId="3" xfId="6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164" fontId="19" fillId="2" borderId="3" xfId="0" applyNumberFormat="1" applyFont="1" applyFill="1" applyBorder="1" applyAlignment="1">
      <alignment horizontal="center" vertical="center" wrapText="1"/>
    </xf>
    <xf numFmtId="169" fontId="19" fillId="2" borderId="3" xfId="0" applyNumberFormat="1" applyFont="1" applyFill="1" applyBorder="1" applyAlignment="1">
      <alignment horizontal="center" vertical="center" wrapText="1"/>
    </xf>
    <xf numFmtId="0" fontId="1" fillId="2" borderId="0" xfId="1" applyFill="1" applyBorder="1">
      <alignment wrapText="1"/>
    </xf>
    <xf numFmtId="0" fontId="6" fillId="2" borderId="2" xfId="0" applyFont="1" applyFill="1" applyBorder="1" applyAlignment="1">
      <alignment horizontal="center" vertical="center" wrapText="1"/>
    </xf>
    <xf numFmtId="172" fontId="8" fillId="2" borderId="0" xfId="0" applyNumberFormat="1" applyFont="1" applyFill="1" applyAlignment="1">
      <alignment horizontal="center" vertical="center" wrapText="1"/>
    </xf>
    <xf numFmtId="172" fontId="6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0" fontId="9" fillId="2" borderId="3" xfId="0" applyNumberFormat="1" applyFont="1" applyFill="1" applyBorder="1" applyAlignment="1">
      <alignment horizontal="center" vertical="center" wrapText="1"/>
    </xf>
    <xf numFmtId="9" fontId="8" fillId="2" borderId="3" xfId="6" applyFont="1" applyFill="1" applyBorder="1" applyAlignment="1">
      <alignment horizontal="center" vertical="center" wrapText="1"/>
    </xf>
    <xf numFmtId="9" fontId="6" fillId="2" borderId="3" xfId="6" applyFont="1" applyFill="1" applyBorder="1" applyAlignment="1">
      <alignment horizontal="center" vertical="center" wrapText="1"/>
    </xf>
    <xf numFmtId="0" fontId="22" fillId="0" borderId="0" xfId="8">
      <alignment wrapText="1"/>
    </xf>
    <xf numFmtId="0" fontId="28" fillId="0" borderId="6" xfId="7" applyFont="1" applyBorder="1" applyAlignment="1">
      <alignment horizontal="left" vertical="center" wrapText="1"/>
    </xf>
    <xf numFmtId="0" fontId="29" fillId="0" borderId="1" xfId="7" applyFont="1" applyBorder="1" applyAlignment="1">
      <alignment horizontal="center" vertical="center" wrapText="1"/>
    </xf>
    <xf numFmtId="0" fontId="22" fillId="0" borderId="2" xfId="7" applyFont="1" applyBorder="1" applyAlignment="1">
      <alignment wrapText="1"/>
    </xf>
    <xf numFmtId="0" fontId="29" fillId="4" borderId="3" xfId="7" applyFont="1" applyFill="1" applyBorder="1" applyAlignment="1">
      <alignment vertical="center" wrapText="1"/>
    </xf>
    <xf numFmtId="164" fontId="29" fillId="0" borderId="3" xfId="7" applyNumberFormat="1" applyFont="1" applyBorder="1" applyAlignment="1">
      <alignment horizontal="center" vertical="center" wrapText="1"/>
    </xf>
    <xf numFmtId="0" fontId="31" fillId="0" borderId="3" xfId="7" applyFont="1" applyBorder="1" applyAlignment="1">
      <alignment horizontal="left" vertical="center" wrapText="1"/>
    </xf>
    <xf numFmtId="164" fontId="31" fillId="0" borderId="3" xfId="7" applyNumberFormat="1" applyFont="1" applyBorder="1" applyAlignment="1">
      <alignment horizontal="center" vertical="center" wrapText="1"/>
    </xf>
    <xf numFmtId="0" fontId="22" fillId="5" borderId="0" xfId="7" applyFont="1" applyFill="1" applyAlignment="1">
      <alignment wrapText="1"/>
    </xf>
    <xf numFmtId="0" fontId="22" fillId="0" borderId="0" xfId="7" applyFont="1" applyAlignment="1">
      <alignment wrapText="1"/>
    </xf>
    <xf numFmtId="9" fontId="10" fillId="2" borderId="3" xfId="6" applyFont="1" applyFill="1" applyBorder="1" applyAlignment="1">
      <alignment horizontal="center" vertical="center" wrapText="1"/>
    </xf>
    <xf numFmtId="10" fontId="1" fillId="2" borderId="0" xfId="6" applyNumberFormat="1" applyFont="1" applyFill="1" applyAlignment="1">
      <alignment wrapText="1"/>
    </xf>
    <xf numFmtId="174" fontId="10" fillId="2" borderId="3" xfId="0" applyNumberFormat="1" applyFont="1" applyFill="1" applyBorder="1" applyAlignment="1">
      <alignment horizontal="center" vertical="center" wrapText="1"/>
    </xf>
    <xf numFmtId="174" fontId="9" fillId="2" borderId="3" xfId="0" applyNumberFormat="1" applyFont="1" applyFill="1" applyBorder="1" applyAlignment="1">
      <alignment horizontal="center" vertical="center" wrapText="1"/>
    </xf>
    <xf numFmtId="173" fontId="13" fillId="2" borderId="3" xfId="6" applyNumberFormat="1" applyFont="1" applyFill="1" applyBorder="1" applyAlignment="1">
      <alignment horizontal="center" vertical="center" wrapText="1"/>
    </xf>
    <xf numFmtId="167" fontId="29" fillId="2" borderId="3" xfId="0" applyNumberFormat="1" applyFont="1" applyFill="1" applyBorder="1" applyAlignment="1">
      <alignment horizontal="center" vertical="center" wrapText="1"/>
    </xf>
    <xf numFmtId="174" fontId="10" fillId="2" borderId="3" xfId="6" applyNumberFormat="1" applyFont="1" applyFill="1" applyBorder="1" applyAlignment="1">
      <alignment horizontal="center" vertical="center" wrapText="1"/>
    </xf>
    <xf numFmtId="174" fontId="30" fillId="2" borderId="3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wrapText="1"/>
    </xf>
    <xf numFmtId="3" fontId="0" fillId="2" borderId="0" xfId="0" applyNumberFormat="1" applyFill="1"/>
    <xf numFmtId="164" fontId="20" fillId="2" borderId="3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18" fillId="2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/>
    <xf numFmtId="0" fontId="27" fillId="0" borderId="0" xfId="7" applyFont="1" applyAlignment="1">
      <alignment horizontal="center" vertical="center" wrapText="1"/>
    </xf>
    <xf numFmtId="0" fontId="21" fillId="0" borderId="0" xfId="7"/>
  </cellXfs>
  <cellStyles count="13">
    <cellStyle name="Heading 1" xfId="3" xr:uid="{00000000-0005-0000-0000-000000000000}"/>
    <cellStyle name="Heading 1 2" xfId="10" xr:uid="{738BE8BA-C6D3-45E8-9F56-3AE19E9D4451}"/>
    <cellStyle name="Heading 2" xfId="4" xr:uid="{00000000-0005-0000-0000-000001000000}"/>
    <cellStyle name="Heading 2 2" xfId="11" xr:uid="{C9F441F6-CA5E-4D5E-B643-A12232A4CE65}"/>
    <cellStyle name="Heading 3" xfId="5" xr:uid="{00000000-0005-0000-0000-000002000000}"/>
    <cellStyle name="Heading 3 2" xfId="12" xr:uid="{42FFAFBA-47F7-4498-AF61-429AD187AA6E}"/>
    <cellStyle name="Normal" xfId="0" builtinId="0"/>
    <cellStyle name="Normal 2" xfId="2" xr:uid="{00000000-0005-0000-0000-000004000000}"/>
    <cellStyle name="Normal 2 2" xfId="9" xr:uid="{C06ABDEE-A1A9-47F9-A548-E027CC4EFF28}"/>
    <cellStyle name="Normal 3" xfId="7" xr:uid="{121DF36C-E6AC-44F7-85A5-C39D297D5EB2}"/>
    <cellStyle name="Porcentaje" xfId="6" builtinId="5"/>
    <cellStyle name="Table (Normal)" xfId="1" xr:uid="{00000000-0005-0000-0000-000006000000}"/>
    <cellStyle name="Table (Normal) 2" xfId="8" xr:uid="{DB09B1F1-4CE4-47F6-AF14-564D22771558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3053B017-F968-7150-BC83-57BCE97FBC8E}"/>
            </a:ext>
          </a:extLst>
        </xdr:cNvPr>
        <xdr:cNvSpPr/>
      </xdr:nvSpPr>
      <xdr:spPr>
        <a:xfrm>
          <a:off x="13409480" y="2193925"/>
          <a:ext cx="1868170" cy="455295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538162</xdr:colOff>
      <xdr:row>24</xdr:row>
      <xdr:rowOff>33337</xdr:rowOff>
    </xdr:from>
    <xdr:to>
      <xdr:col>20</xdr:col>
      <xdr:colOff>217930</xdr:colOff>
      <xdr:row>58</xdr:row>
      <xdr:rowOff>125886</xdr:rowOff>
    </xdr:to>
    <xdr:pic>
      <xdr:nvPicPr>
        <xdr:cNvPr id="3" name="object 3">
          <a:extLst>
            <a:ext uri="{FF2B5EF4-FFF2-40B4-BE49-F238E27FC236}">
              <a16:creationId xmlns:a16="http://schemas.microsoft.com/office/drawing/2014/main" id="{D58605CF-02F9-D9F8-FBA7-40381238DA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96162" y="3851275"/>
          <a:ext cx="8061768" cy="5490049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25</xdr:row>
      <xdr:rowOff>85725</xdr:rowOff>
    </xdr:from>
    <xdr:to>
      <xdr:col>9</xdr:col>
      <xdr:colOff>476000</xdr:colOff>
      <xdr:row>33</xdr:row>
      <xdr:rowOff>98127</xdr:rowOff>
    </xdr:to>
    <xdr:sp macro="" textlink="">
      <xdr:nvSpPr>
        <xdr:cNvPr id="4" name="object 4">
          <a:extLst>
            <a:ext uri="{FF2B5EF4-FFF2-40B4-BE49-F238E27FC236}">
              <a16:creationId xmlns:a16="http://schemas.microsoft.com/office/drawing/2014/main" id="{7F77A22C-213D-C741-FC83-7FD622A3E072}"/>
            </a:ext>
          </a:extLst>
        </xdr:cNvPr>
        <xdr:cNvSpPr txBox="1">
          <a:spLocks noGrp="1"/>
        </xdr:cNvSpPr>
      </xdr:nvSpPr>
      <xdr:spPr>
        <a:xfrm>
          <a:off x="1381125" y="4060825"/>
          <a:ext cx="5952875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Financial Results 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H1-2025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C01622E4-B994-4803-80CC-A836447C6662}"/>
            </a:ext>
          </a:extLst>
        </xdr:cNvPr>
        <xdr:cNvSpPr/>
      </xdr:nvSpPr>
      <xdr:spPr>
        <a:xfrm>
          <a:off x="13409480" y="2193925"/>
          <a:ext cx="1868170" cy="455295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10</xdr:col>
      <xdr:colOff>180975</xdr:colOff>
      <xdr:row>22</xdr:row>
      <xdr:rowOff>35983</xdr:rowOff>
    </xdr:from>
    <xdr:to>
      <xdr:col>20</xdr:col>
      <xdr:colOff>622743</xdr:colOff>
      <xdr:row>56</xdr:row>
      <xdr:rowOff>128532</xdr:rowOff>
    </xdr:to>
    <xdr:pic>
      <xdr:nvPicPr>
        <xdr:cNvPr id="3" name="object 3">
          <a:extLst>
            <a:ext uri="{FF2B5EF4-FFF2-40B4-BE49-F238E27FC236}">
              <a16:creationId xmlns:a16="http://schemas.microsoft.com/office/drawing/2014/main" id="{B68FE8B7-F957-4447-9F97-0A5C942F58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539066"/>
          <a:ext cx="8061768" cy="5490049"/>
        </a:xfrm>
        <a:prstGeom prst="rect">
          <a:avLst/>
        </a:prstGeom>
      </xdr:spPr>
    </xdr:pic>
    <xdr:clientData/>
  </xdr:twoCellAnchor>
  <xdr:twoCellAnchor>
    <xdr:from>
      <xdr:col>1</xdr:col>
      <xdr:colOff>615950</xdr:colOff>
      <xdr:row>25</xdr:row>
      <xdr:rowOff>82550</xdr:rowOff>
    </xdr:from>
    <xdr:to>
      <xdr:col>9</xdr:col>
      <xdr:colOff>476000</xdr:colOff>
      <xdr:row>33</xdr:row>
      <xdr:rowOff>94952</xdr:rowOff>
    </xdr:to>
    <xdr:sp macro="" textlink="">
      <xdr:nvSpPr>
        <xdr:cNvPr id="4" name="object 4">
          <a:extLst>
            <a:ext uri="{FF2B5EF4-FFF2-40B4-BE49-F238E27FC236}">
              <a16:creationId xmlns:a16="http://schemas.microsoft.com/office/drawing/2014/main" id="{9BDF91B8-01BC-4761-9FA5-88CF27D9B4FA}"/>
            </a:ext>
          </a:extLst>
        </xdr:cNvPr>
        <xdr:cNvSpPr txBox="1">
          <a:spLocks noGrp="1"/>
        </xdr:cNvSpPr>
      </xdr:nvSpPr>
      <xdr:spPr>
        <a:xfrm>
          <a:off x="1377950" y="4057650"/>
          <a:ext cx="5956050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Appendix Tables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H1-2025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U60"/>
  <sheetViews>
    <sheetView topLeftCell="A12" zoomScale="45" zoomScaleNormal="45" workbookViewId="0">
      <selection activeCell="G43" sqref="G43"/>
    </sheetView>
  </sheetViews>
  <sheetFormatPr baseColWidth="10" defaultRowHeight="12.5" x14ac:dyDescent="0.25"/>
  <cols>
    <col min="1" max="16384" width="10.90625" style="1"/>
  </cols>
  <sheetData>
    <row r="12" spans="2:21" ht="13" thickBot="1" x14ac:dyDescent="0.3"/>
    <row r="13" spans="2:21" x14ac:dyDescent="0.25"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1"/>
    </row>
    <row r="14" spans="2:21" x14ac:dyDescent="0.25">
      <c r="B14" s="62"/>
      <c r="U14" s="63"/>
    </row>
    <row r="15" spans="2:21" x14ac:dyDescent="0.25">
      <c r="B15" s="62"/>
      <c r="U15" s="63"/>
    </row>
    <row r="16" spans="2:21" x14ac:dyDescent="0.25">
      <c r="B16" s="62"/>
      <c r="U16" s="63"/>
    </row>
    <row r="17" spans="2:21" x14ac:dyDescent="0.25">
      <c r="B17" s="62"/>
      <c r="U17" s="63"/>
    </row>
    <row r="18" spans="2:21" x14ac:dyDescent="0.25">
      <c r="B18" s="62"/>
      <c r="U18" s="63"/>
    </row>
    <row r="19" spans="2:21" x14ac:dyDescent="0.25">
      <c r="B19" s="62"/>
      <c r="U19" s="63"/>
    </row>
    <row r="20" spans="2:21" x14ac:dyDescent="0.25">
      <c r="B20" s="62"/>
      <c r="U20" s="63"/>
    </row>
    <row r="21" spans="2:21" x14ac:dyDescent="0.25">
      <c r="B21" s="62"/>
      <c r="U21" s="63"/>
    </row>
    <row r="22" spans="2:21" x14ac:dyDescent="0.25">
      <c r="B22" s="62"/>
      <c r="U22" s="63"/>
    </row>
    <row r="23" spans="2:21" x14ac:dyDescent="0.25">
      <c r="B23" s="62"/>
      <c r="U23" s="63"/>
    </row>
    <row r="24" spans="2:21" x14ac:dyDescent="0.25">
      <c r="B24" s="62"/>
      <c r="U24" s="63"/>
    </row>
    <row r="25" spans="2:21" x14ac:dyDescent="0.25">
      <c r="B25" s="62"/>
      <c r="U25" s="63"/>
    </row>
    <row r="26" spans="2:21" x14ac:dyDescent="0.25">
      <c r="B26" s="62"/>
      <c r="U26" s="63"/>
    </row>
    <row r="27" spans="2:21" x14ac:dyDescent="0.25">
      <c r="B27" s="62"/>
      <c r="U27" s="63"/>
    </row>
    <row r="28" spans="2:21" x14ac:dyDescent="0.25">
      <c r="B28" s="62"/>
      <c r="U28" s="63"/>
    </row>
    <row r="29" spans="2:21" x14ac:dyDescent="0.25">
      <c r="B29" s="62"/>
      <c r="U29" s="63"/>
    </row>
    <row r="30" spans="2:21" x14ac:dyDescent="0.25">
      <c r="B30" s="62"/>
      <c r="U30" s="63"/>
    </row>
    <row r="31" spans="2:21" x14ac:dyDescent="0.25">
      <c r="B31" s="62"/>
      <c r="U31" s="63"/>
    </row>
    <row r="32" spans="2:21" x14ac:dyDescent="0.25">
      <c r="B32" s="62"/>
      <c r="U32" s="63"/>
    </row>
    <row r="33" spans="2:21" x14ac:dyDescent="0.25">
      <c r="B33" s="62"/>
      <c r="U33" s="63"/>
    </row>
    <row r="34" spans="2:21" x14ac:dyDescent="0.25">
      <c r="B34" s="62"/>
      <c r="U34" s="63"/>
    </row>
    <row r="35" spans="2:21" x14ac:dyDescent="0.25">
      <c r="B35" s="62"/>
      <c r="U35" s="63"/>
    </row>
    <row r="36" spans="2:21" x14ac:dyDescent="0.25">
      <c r="B36" s="62"/>
      <c r="U36" s="63"/>
    </row>
    <row r="37" spans="2:21" x14ac:dyDescent="0.25">
      <c r="B37" s="62"/>
      <c r="U37" s="63"/>
    </row>
    <row r="38" spans="2:21" x14ac:dyDescent="0.25">
      <c r="B38" s="62"/>
      <c r="U38" s="63"/>
    </row>
    <row r="39" spans="2:21" x14ac:dyDescent="0.25">
      <c r="B39" s="62"/>
      <c r="U39" s="63"/>
    </row>
    <row r="40" spans="2:21" x14ac:dyDescent="0.25">
      <c r="B40" s="62"/>
      <c r="U40" s="63"/>
    </row>
    <row r="41" spans="2:21" x14ac:dyDescent="0.25">
      <c r="B41" s="62"/>
      <c r="U41" s="63"/>
    </row>
    <row r="42" spans="2:21" x14ac:dyDescent="0.25">
      <c r="B42" s="62"/>
      <c r="U42" s="63"/>
    </row>
    <row r="43" spans="2:21" x14ac:dyDescent="0.25">
      <c r="B43" s="62"/>
      <c r="U43" s="63"/>
    </row>
    <row r="44" spans="2:21" x14ac:dyDescent="0.25">
      <c r="B44" s="62"/>
      <c r="U44" s="63"/>
    </row>
    <row r="45" spans="2:21" x14ac:dyDescent="0.25">
      <c r="B45" s="62"/>
      <c r="U45" s="63"/>
    </row>
    <row r="46" spans="2:21" x14ac:dyDescent="0.25">
      <c r="B46" s="62"/>
      <c r="U46" s="63"/>
    </row>
    <row r="47" spans="2:21" x14ac:dyDescent="0.25">
      <c r="B47" s="62"/>
      <c r="U47" s="63"/>
    </row>
    <row r="48" spans="2:21" x14ac:dyDescent="0.25">
      <c r="B48" s="62"/>
      <c r="U48" s="63"/>
    </row>
    <row r="49" spans="2:21" x14ac:dyDescent="0.25">
      <c r="B49" s="62"/>
      <c r="U49" s="63"/>
    </row>
    <row r="50" spans="2:21" x14ac:dyDescent="0.25">
      <c r="B50" s="62"/>
      <c r="U50" s="63"/>
    </row>
    <row r="51" spans="2:21" x14ac:dyDescent="0.25">
      <c r="B51" s="62"/>
      <c r="U51" s="63"/>
    </row>
    <row r="52" spans="2:21" x14ac:dyDescent="0.25">
      <c r="B52" s="62"/>
      <c r="U52" s="63"/>
    </row>
    <row r="53" spans="2:21" x14ac:dyDescent="0.25">
      <c r="B53" s="62"/>
      <c r="U53" s="63"/>
    </row>
    <row r="54" spans="2:21" x14ac:dyDescent="0.25">
      <c r="B54" s="62"/>
      <c r="U54" s="63"/>
    </row>
    <row r="55" spans="2:21" x14ac:dyDescent="0.25">
      <c r="B55" s="62"/>
      <c r="U55" s="63"/>
    </row>
    <row r="56" spans="2:21" x14ac:dyDescent="0.25">
      <c r="B56" s="62"/>
      <c r="U56" s="63"/>
    </row>
    <row r="57" spans="2:21" x14ac:dyDescent="0.25">
      <c r="B57" s="62"/>
      <c r="U57" s="63"/>
    </row>
    <row r="58" spans="2:21" x14ac:dyDescent="0.25">
      <c r="B58" s="62"/>
      <c r="U58" s="63"/>
    </row>
    <row r="59" spans="2:21" x14ac:dyDescent="0.25">
      <c r="B59" s="62"/>
      <c r="U59" s="63"/>
    </row>
    <row r="60" spans="2:21" ht="13" thickBot="1" x14ac:dyDescent="0.3">
      <c r="B60" s="64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6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6"/>
  <sheetViews>
    <sheetView showGridLines="0" tabSelected="1" showRuler="0" zoomScale="80" zoomScaleNormal="80" workbookViewId="0">
      <selection activeCell="L64" sqref="L64"/>
    </sheetView>
  </sheetViews>
  <sheetFormatPr baseColWidth="10" defaultColWidth="13.08984375" defaultRowHeight="12.5" x14ac:dyDescent="0.25"/>
  <cols>
    <col min="1" max="1" width="13.08984375" style="1"/>
    <col min="2" max="2" width="47.90625" style="1" customWidth="1"/>
    <col min="3" max="5" width="13.08984375" style="1"/>
    <col min="6" max="6" width="2.6328125" style="1" customWidth="1"/>
    <col min="7" max="7" width="2.36328125" style="1" customWidth="1"/>
    <col min="8" max="8" width="4.7265625" style="1" customWidth="1"/>
    <col min="9" max="9" width="4.7265625" style="27" customWidth="1"/>
    <col min="10" max="10" width="4.7265625" style="1" customWidth="1"/>
    <col min="11" max="11" width="33.7265625" style="1" customWidth="1"/>
    <col min="12" max="12" width="15" style="1" customWidth="1"/>
    <col min="13" max="13" width="11.08984375" style="1" customWidth="1"/>
    <col min="14" max="14" width="15.7265625" style="1" customWidth="1"/>
    <col min="15" max="15" width="10.36328125" style="1" customWidth="1"/>
    <col min="16" max="16" width="11" style="1" customWidth="1"/>
    <col min="17" max="16384" width="13.08984375" style="1"/>
  </cols>
  <sheetData>
    <row r="1" spans="1:16" ht="15" customHeight="1" x14ac:dyDescent="0.25">
      <c r="A1" s="4"/>
      <c r="B1" s="4"/>
      <c r="C1" s="4"/>
      <c r="D1" s="4"/>
      <c r="E1" s="4"/>
      <c r="F1" s="4"/>
      <c r="G1" s="4"/>
      <c r="H1" s="4"/>
      <c r="I1" s="25"/>
      <c r="J1" s="4"/>
      <c r="K1" s="4"/>
      <c r="L1" s="4"/>
      <c r="M1" s="4"/>
      <c r="N1" s="4"/>
      <c r="O1" s="4"/>
      <c r="P1" s="4"/>
    </row>
    <row r="2" spans="1:16" ht="15" customHeight="1" x14ac:dyDescent="0.25">
      <c r="A2" s="4"/>
      <c r="B2" s="4"/>
      <c r="C2" s="4"/>
      <c r="D2" s="4"/>
      <c r="E2" s="4"/>
      <c r="F2" s="4"/>
      <c r="G2" s="4"/>
      <c r="H2" s="4"/>
      <c r="I2" s="25"/>
      <c r="J2" s="4"/>
      <c r="K2" s="4"/>
      <c r="L2" s="4"/>
      <c r="M2" s="4"/>
      <c r="N2" s="4"/>
      <c r="O2" s="4"/>
      <c r="P2" s="4"/>
    </row>
    <row r="3" spans="1:16" ht="15" customHeight="1" x14ac:dyDescent="0.25">
      <c r="A3" s="4"/>
      <c r="B3" s="109" t="s">
        <v>6</v>
      </c>
      <c r="C3" s="109"/>
      <c r="D3" s="109"/>
      <c r="E3" s="109"/>
      <c r="F3" s="4"/>
      <c r="G3" s="4"/>
      <c r="H3" s="4"/>
      <c r="I3" s="25"/>
      <c r="J3" s="4"/>
      <c r="K3" s="109" t="s">
        <v>7</v>
      </c>
      <c r="L3" s="109"/>
      <c r="M3" s="109"/>
      <c r="N3" s="109"/>
      <c r="O3" s="78"/>
      <c r="P3" s="4"/>
    </row>
    <row r="4" spans="1:16" ht="15" customHeight="1" x14ac:dyDescent="0.25">
      <c r="A4" s="4"/>
      <c r="B4" s="4"/>
      <c r="C4" s="4"/>
      <c r="D4" s="4"/>
      <c r="E4" s="4"/>
      <c r="F4" s="4"/>
      <c r="G4" s="4"/>
      <c r="H4" s="4"/>
      <c r="I4" s="25"/>
      <c r="J4" s="4"/>
      <c r="K4" s="4"/>
      <c r="L4" s="4"/>
      <c r="M4" s="4"/>
      <c r="N4" s="4"/>
      <c r="O4" s="4"/>
      <c r="P4" s="4"/>
    </row>
    <row r="5" spans="1:16" ht="15" customHeight="1" x14ac:dyDescent="0.25">
      <c r="A5" s="4"/>
      <c r="B5" s="4"/>
      <c r="C5" s="4"/>
      <c r="D5" s="4"/>
      <c r="E5" s="4"/>
      <c r="F5" s="4"/>
      <c r="G5" s="4"/>
      <c r="H5" s="4"/>
      <c r="I5" s="25"/>
      <c r="J5" s="4"/>
      <c r="K5" s="4"/>
      <c r="L5" s="4"/>
      <c r="M5" s="4"/>
      <c r="N5" s="4"/>
      <c r="O5" s="4"/>
      <c r="P5" s="4"/>
    </row>
    <row r="6" spans="1:16" ht="27.5" customHeight="1" thickBot="1" x14ac:dyDescent="0.3">
      <c r="A6" s="4"/>
      <c r="B6" s="5" t="s">
        <v>0</v>
      </c>
      <c r="C6" s="6" t="str">
        <f>+'Main KPIs'!C5</f>
        <v>1 Oct. 2024- 31 Mar 2025</v>
      </c>
      <c r="D6" s="6" t="str">
        <f>+'Main KPIs'!D5</f>
        <v>1 Oct. 2023- 31 Mar 2024</v>
      </c>
      <c r="E6" s="6" t="s">
        <v>18</v>
      </c>
      <c r="F6" s="73"/>
      <c r="G6" s="7"/>
      <c r="H6" s="2"/>
      <c r="I6" s="26"/>
      <c r="J6" s="4"/>
      <c r="K6" s="5" t="s">
        <v>0</v>
      </c>
      <c r="L6" s="6" t="str">
        <f>+'Main KPIs'!J5</f>
        <v>1 Oct. 2024- 31 Mar 2025</v>
      </c>
      <c r="M6" s="6" t="str">
        <f>+'Main KPIs'!K5</f>
        <v>1 Oct. 2023- 31 Mar 2024</v>
      </c>
      <c r="N6" s="6" t="s">
        <v>18</v>
      </c>
      <c r="O6" s="7"/>
    </row>
    <row r="7" spans="1:16" ht="15" customHeight="1" thickBot="1" x14ac:dyDescent="0.3">
      <c r="A7" s="4"/>
      <c r="B7" s="31" t="s">
        <v>174</v>
      </c>
      <c r="C7" s="45">
        <f>+'Main KPIs'!C17</f>
        <v>6425.0259999999998</v>
      </c>
      <c r="D7" s="45">
        <f>+'Main KPIs'!D17</f>
        <v>6206.4750000000004</v>
      </c>
      <c r="E7" s="80">
        <f>+'Main KPIs'!E17</f>
        <v>3.5213386020244819E-2</v>
      </c>
      <c r="F7" s="74"/>
      <c r="G7" s="4"/>
      <c r="H7" s="2"/>
      <c r="I7" s="26"/>
      <c r="J7" s="4"/>
      <c r="K7" s="31" t="s">
        <v>5</v>
      </c>
      <c r="L7" s="45">
        <f>+C7</f>
        <v>6425.0259999999998</v>
      </c>
      <c r="M7" s="45">
        <f t="shared" ref="M7:N7" si="0">+D7</f>
        <v>6206.4750000000004</v>
      </c>
      <c r="N7" s="55">
        <f t="shared" si="0"/>
        <v>3.5213386020244819E-2</v>
      </c>
      <c r="O7" s="4"/>
    </row>
    <row r="8" spans="1:16" ht="15" customHeight="1" thickBot="1" x14ac:dyDescent="0.3">
      <c r="A8" s="4"/>
      <c r="B8" s="31" t="s">
        <v>175</v>
      </c>
      <c r="C8" s="45">
        <f>+C9-C7</f>
        <v>-5509.1509999999998</v>
      </c>
      <c r="D8" s="45">
        <f>+D9-D7</f>
        <v>-5339.3070000000007</v>
      </c>
      <c r="E8" s="80">
        <f>+C8/D8-1</f>
        <v>3.1810120676709408E-2</v>
      </c>
      <c r="F8" s="74"/>
      <c r="G8" s="4"/>
      <c r="H8" s="2"/>
      <c r="I8" s="26"/>
      <c r="J8" s="4"/>
      <c r="K8" s="31" t="s">
        <v>176</v>
      </c>
      <c r="L8" s="45">
        <f t="shared" ref="L8:L9" si="1">+C8</f>
        <v>-5509.1509999999998</v>
      </c>
      <c r="M8" s="45">
        <f t="shared" ref="M8:M9" si="2">+D8</f>
        <v>-5339.3070000000007</v>
      </c>
      <c r="N8" s="55">
        <f t="shared" ref="N8:N9" si="3">+E8</f>
        <v>3.1810120676709408E-2</v>
      </c>
      <c r="O8" s="4"/>
    </row>
    <row r="9" spans="1:16" ht="15" customHeight="1" thickBot="1" x14ac:dyDescent="0.3">
      <c r="A9" s="4"/>
      <c r="B9" s="29" t="s">
        <v>177</v>
      </c>
      <c r="C9" s="43">
        <f>+'Main KPIs'!C36</f>
        <v>915.875</v>
      </c>
      <c r="D9" s="43">
        <f>+'Main KPIs'!D36</f>
        <v>867.16800000000001</v>
      </c>
      <c r="E9" s="81">
        <f>+'Main KPIs'!E36</f>
        <v>5.6167893649212042E-2</v>
      </c>
      <c r="F9" s="75"/>
      <c r="G9" s="72"/>
      <c r="H9" s="2"/>
      <c r="I9" s="26"/>
      <c r="J9" s="4"/>
      <c r="K9" s="29" t="s">
        <v>178</v>
      </c>
      <c r="L9" s="43">
        <f t="shared" si="1"/>
        <v>915.875</v>
      </c>
      <c r="M9" s="43">
        <f t="shared" si="2"/>
        <v>867.16800000000001</v>
      </c>
      <c r="N9" s="56">
        <f t="shared" si="3"/>
        <v>5.6167893649212042E-2</v>
      </c>
      <c r="O9" s="72"/>
    </row>
    <row r="10" spans="1:16" ht="15" customHeight="1" x14ac:dyDescent="0.25">
      <c r="A10" s="4"/>
      <c r="B10" s="19"/>
      <c r="C10" s="19"/>
      <c r="D10" s="19"/>
      <c r="E10" s="19"/>
      <c r="F10" s="2"/>
      <c r="G10" s="2"/>
      <c r="H10" s="72"/>
      <c r="I10" s="25"/>
      <c r="J10" s="4"/>
      <c r="K10" s="4"/>
      <c r="L10" s="19"/>
      <c r="M10" s="19"/>
      <c r="N10" s="19"/>
      <c r="O10" s="2"/>
      <c r="P10" s="2"/>
    </row>
    <row r="11" spans="1:16" ht="15" customHeight="1" x14ac:dyDescent="0.25">
      <c r="A11" s="4"/>
      <c r="B11" s="4"/>
      <c r="C11" s="4"/>
      <c r="D11" s="4"/>
      <c r="E11" s="4"/>
      <c r="F11" s="72"/>
      <c r="G11" s="72"/>
      <c r="H11" s="72"/>
      <c r="I11" s="25"/>
      <c r="J11" s="4"/>
      <c r="K11" s="4"/>
      <c r="L11" s="4"/>
      <c r="M11" s="4"/>
      <c r="N11" s="4"/>
      <c r="O11" s="72"/>
      <c r="P11" s="72"/>
    </row>
    <row r="12" spans="1:16" ht="15" customHeight="1" x14ac:dyDescent="0.25">
      <c r="A12" s="4"/>
      <c r="B12" s="109" t="s">
        <v>179</v>
      </c>
      <c r="C12" s="109"/>
      <c r="D12" s="109"/>
      <c r="E12" s="109"/>
      <c r="F12" s="72"/>
      <c r="G12" s="72"/>
      <c r="H12" s="72"/>
      <c r="I12" s="25"/>
      <c r="J12" s="4"/>
      <c r="K12" s="109" t="s">
        <v>180</v>
      </c>
      <c r="L12" s="109"/>
      <c r="M12" s="109"/>
      <c r="N12" s="109"/>
      <c r="O12" s="78"/>
      <c r="P12" s="72"/>
    </row>
    <row r="13" spans="1:16" ht="15" customHeight="1" x14ac:dyDescent="0.25">
      <c r="A13" s="4"/>
      <c r="B13" s="4"/>
      <c r="C13" s="4"/>
      <c r="D13" s="4"/>
      <c r="E13" s="4"/>
      <c r="F13" s="72"/>
      <c r="G13" s="72"/>
      <c r="H13" s="72"/>
      <c r="I13" s="25"/>
      <c r="J13" s="4"/>
      <c r="K13" s="4"/>
      <c r="L13" s="4"/>
      <c r="M13" s="4"/>
      <c r="N13" s="4"/>
      <c r="O13" s="4"/>
      <c r="P13" s="72"/>
    </row>
    <row r="14" spans="1:16" ht="15" customHeight="1" x14ac:dyDescent="0.25">
      <c r="A14" s="4"/>
      <c r="B14" s="4"/>
      <c r="C14" s="4"/>
      <c r="D14" s="4"/>
      <c r="E14" s="4"/>
      <c r="F14" s="72"/>
      <c r="G14" s="72"/>
      <c r="H14" s="72"/>
      <c r="I14" s="25"/>
      <c r="J14" s="4"/>
      <c r="K14" s="4"/>
      <c r="L14" s="4"/>
      <c r="M14" s="4"/>
      <c r="N14" s="4"/>
      <c r="O14" s="4"/>
      <c r="P14" s="72"/>
    </row>
    <row r="15" spans="1:16" ht="24.15" customHeight="1" thickBot="1" x14ac:dyDescent="0.3">
      <c r="A15" s="4"/>
      <c r="B15" s="5" t="s">
        <v>0</v>
      </c>
      <c r="C15" s="6" t="str">
        <f>+C$6</f>
        <v>1 Oct. 2024- 31 Mar 2025</v>
      </c>
      <c r="D15" s="6" t="str">
        <f>+D$6</f>
        <v>1 Oct. 2023- 31 Mar 2024</v>
      </c>
      <c r="E15" s="8" t="s">
        <v>18</v>
      </c>
      <c r="F15" s="48"/>
      <c r="G15" s="2"/>
      <c r="H15" s="2"/>
      <c r="I15" s="26"/>
      <c r="J15" s="4"/>
      <c r="K15" s="5" t="s">
        <v>0</v>
      </c>
      <c r="L15" s="6" t="str">
        <f>+L$6</f>
        <v>1 Oct. 2024- 31 Mar 2025</v>
      </c>
      <c r="M15" s="6" t="str">
        <f>+M$6</f>
        <v>1 Oct. 2023- 31 Mar 2024</v>
      </c>
      <c r="N15" s="8" t="s">
        <v>3</v>
      </c>
    </row>
    <row r="16" spans="1:16" ht="15" customHeight="1" thickBot="1" x14ac:dyDescent="0.3">
      <c r="A16" s="4"/>
      <c r="B16" s="29" t="s">
        <v>8</v>
      </c>
      <c r="C16" s="43">
        <f>+'Main KPIs'!C47</f>
        <v>201.971</v>
      </c>
      <c r="D16" s="43">
        <f>+'Main KPIs'!D47</f>
        <v>193.089</v>
      </c>
      <c r="E16" s="56">
        <f>+'Main KPIs'!E47</f>
        <v>4.5999513177860996E-2</v>
      </c>
      <c r="F16" s="76"/>
      <c r="G16" s="72"/>
      <c r="H16" s="2"/>
      <c r="I16" s="26"/>
      <c r="J16" s="4"/>
      <c r="K16" s="29" t="s">
        <v>9</v>
      </c>
      <c r="L16" s="43">
        <f>+C16</f>
        <v>201.971</v>
      </c>
      <c r="M16" s="43">
        <f t="shared" ref="M16:N16" si="4">+D16</f>
        <v>193.089</v>
      </c>
      <c r="N16" s="57">
        <f t="shared" si="4"/>
        <v>4.5999513177860996E-2</v>
      </c>
    </row>
    <row r="17" spans="1:16" ht="18.5" customHeight="1" thickBot="1" x14ac:dyDescent="0.3">
      <c r="A17" s="4"/>
      <c r="B17" s="31" t="s">
        <v>85</v>
      </c>
      <c r="C17" s="45">
        <f>+'Main KPIs'!C48</f>
        <v>-1.5409999999999999</v>
      </c>
      <c r="D17" s="45">
        <f>+'Main KPIs'!D48</f>
        <v>-1.478</v>
      </c>
      <c r="E17" s="55">
        <f>+'Main KPIs'!E48</f>
        <v>4.2625169147496589E-2</v>
      </c>
      <c r="F17" s="77"/>
      <c r="G17" s="72"/>
      <c r="H17" s="2"/>
      <c r="I17" s="26"/>
      <c r="J17" s="4"/>
      <c r="K17" s="31" t="s">
        <v>31</v>
      </c>
      <c r="L17" s="45">
        <f t="shared" ref="L17:L21" si="5">+C17</f>
        <v>-1.5409999999999999</v>
      </c>
      <c r="M17" s="45">
        <f t="shared" ref="M17:M21" si="6">+D17</f>
        <v>-1.478</v>
      </c>
      <c r="N17" s="58">
        <f t="shared" ref="N17:N21" si="7">+E17</f>
        <v>4.2625169147496589E-2</v>
      </c>
    </row>
    <row r="18" spans="1:16" ht="25" customHeight="1" thickBot="1" x14ac:dyDescent="0.3">
      <c r="A18" s="4"/>
      <c r="B18" s="31" t="s">
        <v>86</v>
      </c>
      <c r="C18" s="45">
        <f>+'Main KPIs'!C49</f>
        <v>-30.742000000000001</v>
      </c>
      <c r="D18" s="45">
        <f>+'Main KPIs'!D49</f>
        <v>-30.61</v>
      </c>
      <c r="E18" s="55">
        <f>+'Main KPIs'!E49</f>
        <v>-4.3123162365239498E-3</v>
      </c>
      <c r="F18" s="77"/>
      <c r="G18" s="72"/>
      <c r="H18" s="2"/>
      <c r="I18" s="26"/>
      <c r="J18" s="4"/>
      <c r="K18" s="31" t="s">
        <v>181</v>
      </c>
      <c r="L18" s="45">
        <f t="shared" si="5"/>
        <v>-30.742000000000001</v>
      </c>
      <c r="M18" s="45">
        <f t="shared" si="6"/>
        <v>-30.61</v>
      </c>
      <c r="N18" s="58">
        <f t="shared" si="7"/>
        <v>-4.3123162365239498E-3</v>
      </c>
    </row>
    <row r="19" spans="1:16" ht="25" customHeight="1" thickBot="1" x14ac:dyDescent="0.3">
      <c r="A19" s="4"/>
      <c r="B19" s="31" t="s">
        <v>87</v>
      </c>
      <c r="C19" s="45">
        <f>+'Main KPIs'!C50</f>
        <v>3.1659999999999999</v>
      </c>
      <c r="D19" s="45">
        <f>+'Main KPIs'!D50</f>
        <v>5.79</v>
      </c>
      <c r="E19" s="55">
        <f>+'Main KPIs'!E50</f>
        <v>-0.45319516407599314</v>
      </c>
      <c r="F19" s="77"/>
      <c r="G19" s="72"/>
      <c r="H19" s="2"/>
      <c r="I19" s="26"/>
      <c r="J19" s="4"/>
      <c r="K19" s="31" t="s">
        <v>36</v>
      </c>
      <c r="L19" s="45">
        <f t="shared" si="5"/>
        <v>3.1659999999999999</v>
      </c>
      <c r="M19" s="45">
        <f t="shared" si="6"/>
        <v>5.79</v>
      </c>
      <c r="N19" s="58">
        <f t="shared" si="7"/>
        <v>-0.45319516407599314</v>
      </c>
    </row>
    <row r="20" spans="1:16" ht="25" customHeight="1" thickBot="1" x14ac:dyDescent="0.3">
      <c r="A20" s="4"/>
      <c r="B20" s="31" t="s">
        <v>88</v>
      </c>
      <c r="C20" s="45">
        <f>+'Main KPIs'!C51</f>
        <v>1.3240000000000001</v>
      </c>
      <c r="D20" s="45">
        <f>+'Main KPIs'!D51</f>
        <v>0.999</v>
      </c>
      <c r="E20" s="55">
        <f>+'Main KPIs'!E51</f>
        <v>0.32532532532532543</v>
      </c>
      <c r="F20" s="77"/>
      <c r="G20" s="72"/>
      <c r="H20" s="2"/>
      <c r="I20" s="26"/>
      <c r="J20" s="4"/>
      <c r="K20" s="31" t="s">
        <v>89</v>
      </c>
      <c r="L20" s="45">
        <f t="shared" si="5"/>
        <v>1.3240000000000001</v>
      </c>
      <c r="M20" s="45">
        <f t="shared" si="6"/>
        <v>0.999</v>
      </c>
      <c r="N20" s="58">
        <f t="shared" si="7"/>
        <v>0.32532532532532543</v>
      </c>
    </row>
    <row r="21" spans="1:16" ht="15" customHeight="1" thickBot="1" x14ac:dyDescent="0.3">
      <c r="A21" s="4"/>
      <c r="B21" s="29" t="s">
        <v>90</v>
      </c>
      <c r="C21" s="43">
        <f>+'Main KPIs'!C52</f>
        <v>174.178</v>
      </c>
      <c r="D21" s="43">
        <f>+'Main KPIs'!D52</f>
        <v>167.791</v>
      </c>
      <c r="E21" s="56">
        <f>+'Main KPIs'!E52</f>
        <v>3.8065212079313016E-2</v>
      </c>
      <c r="F21" s="76"/>
      <c r="G21" s="72"/>
      <c r="H21" s="2"/>
      <c r="I21" s="26"/>
      <c r="J21" s="4"/>
      <c r="K21" s="29" t="s">
        <v>182</v>
      </c>
      <c r="L21" s="43">
        <f t="shared" si="5"/>
        <v>174.178</v>
      </c>
      <c r="M21" s="43">
        <f t="shared" si="6"/>
        <v>167.791</v>
      </c>
      <c r="N21" s="57">
        <f t="shared" si="7"/>
        <v>3.8065212079313016E-2</v>
      </c>
    </row>
    <row r="22" spans="1:16" ht="15" customHeight="1" x14ac:dyDescent="0.25">
      <c r="A22" s="4"/>
      <c r="B22" s="19"/>
      <c r="C22" s="19"/>
      <c r="D22" s="19"/>
      <c r="E22" s="19"/>
      <c r="F22" s="2"/>
      <c r="G22" s="2"/>
      <c r="H22" s="72"/>
      <c r="I22" s="25"/>
      <c r="J22" s="4"/>
      <c r="K22" s="4"/>
      <c r="L22" s="19"/>
      <c r="M22" s="19"/>
      <c r="N22" s="19"/>
      <c r="O22" s="2"/>
      <c r="P22" s="2"/>
    </row>
    <row r="23" spans="1:16" ht="15" customHeight="1" x14ac:dyDescent="0.25">
      <c r="A23" s="4"/>
      <c r="B23" s="4"/>
      <c r="C23" s="4"/>
      <c r="D23" s="4"/>
      <c r="E23" s="4"/>
      <c r="F23" s="72"/>
      <c r="G23" s="72"/>
      <c r="H23" s="72"/>
      <c r="I23" s="25"/>
      <c r="J23" s="72"/>
      <c r="K23" s="72"/>
      <c r="L23" s="72"/>
      <c r="M23" s="72"/>
      <c r="N23" s="72"/>
      <c r="O23" s="72"/>
      <c r="P23" s="72"/>
    </row>
    <row r="24" spans="1:16" ht="15" customHeight="1" x14ac:dyDescent="0.25">
      <c r="A24" s="4"/>
      <c r="B24" s="4"/>
      <c r="C24" s="4"/>
      <c r="D24" s="4"/>
      <c r="E24" s="4"/>
      <c r="F24" s="72"/>
      <c r="G24" s="72"/>
      <c r="H24" s="72"/>
      <c r="I24" s="25"/>
      <c r="J24" s="72"/>
      <c r="K24" s="72"/>
      <c r="L24" s="2"/>
      <c r="M24" s="2"/>
      <c r="N24" s="2"/>
      <c r="O24" s="2"/>
      <c r="P24" s="4"/>
    </row>
    <row r="25" spans="1:16" ht="15" customHeight="1" x14ac:dyDescent="0.25">
      <c r="A25" s="4"/>
      <c r="B25" s="109" t="s">
        <v>183</v>
      </c>
      <c r="C25" s="109"/>
      <c r="D25" s="109"/>
      <c r="E25" s="109"/>
      <c r="F25" s="4"/>
      <c r="G25" s="4"/>
      <c r="H25" s="4"/>
      <c r="I25" s="25"/>
      <c r="K25" s="109" t="s">
        <v>184</v>
      </c>
      <c r="L25" s="109"/>
      <c r="M25" s="109"/>
      <c r="N25" s="109"/>
    </row>
    <row r="26" spans="1:16" ht="15" customHeight="1" x14ac:dyDescent="0.25">
      <c r="A26" s="4"/>
      <c r="B26" s="4"/>
      <c r="C26" s="4"/>
      <c r="D26" s="4"/>
      <c r="E26" s="4"/>
      <c r="F26" s="4"/>
      <c r="G26" s="4"/>
      <c r="H26" s="4"/>
      <c r="I26" s="25"/>
      <c r="K26" s="4"/>
      <c r="L26" s="4"/>
      <c r="M26" s="4"/>
      <c r="N26" s="4"/>
    </row>
    <row r="27" spans="1:16" ht="15" customHeight="1" x14ac:dyDescent="0.25">
      <c r="A27" s="4"/>
      <c r="B27" s="4"/>
      <c r="C27" s="4"/>
      <c r="D27" s="4"/>
      <c r="E27" s="4"/>
      <c r="F27" s="4"/>
      <c r="G27" s="4"/>
      <c r="H27" s="4"/>
      <c r="I27" s="25"/>
      <c r="K27" s="4"/>
      <c r="L27" s="4"/>
      <c r="M27" s="4"/>
      <c r="N27" s="4"/>
    </row>
    <row r="28" spans="1:16" ht="26.65" customHeight="1" thickBot="1" x14ac:dyDescent="0.3">
      <c r="A28" s="4"/>
      <c r="B28" s="5" t="s">
        <v>0</v>
      </c>
      <c r="C28" s="6" t="str">
        <f>+C$6</f>
        <v>1 Oct. 2024- 31 Mar 2025</v>
      </c>
      <c r="D28" s="6" t="str">
        <f>+D$6</f>
        <v>1 Oct. 2023- 31 Mar 2024</v>
      </c>
      <c r="E28" s="8" t="s">
        <v>18</v>
      </c>
      <c r="F28" s="4"/>
      <c r="G28" s="4"/>
      <c r="H28" s="4"/>
      <c r="I28" s="25"/>
      <c r="K28" s="5" t="s">
        <v>0</v>
      </c>
      <c r="L28" s="6" t="str">
        <f>+L$6</f>
        <v>1 Oct. 2024- 31 Mar 2025</v>
      </c>
      <c r="M28" s="6" t="str">
        <f>+M$6</f>
        <v>1 Oct. 2023- 31 Mar 2024</v>
      </c>
      <c r="N28" s="6" t="s">
        <v>3</v>
      </c>
    </row>
    <row r="29" spans="1:16" ht="15" customHeight="1" thickBot="1" x14ac:dyDescent="0.3">
      <c r="A29" s="4"/>
      <c r="B29" s="69" t="s">
        <v>6</v>
      </c>
      <c r="C29" s="70">
        <f>+C9</f>
        <v>915.875</v>
      </c>
      <c r="D29" s="70">
        <f>+D9</f>
        <v>867.16800000000001</v>
      </c>
      <c r="E29" s="71">
        <f>+C29/D29-1</f>
        <v>5.6167893649212042E-2</v>
      </c>
      <c r="F29" s="4"/>
      <c r="G29" s="4"/>
      <c r="H29" s="4"/>
      <c r="I29" s="25"/>
      <c r="K29" s="69" t="s">
        <v>185</v>
      </c>
      <c r="L29" s="70">
        <f>+C29</f>
        <v>915.875</v>
      </c>
      <c r="M29" s="70">
        <f t="shared" ref="M29:N29" si="8">+D29</f>
        <v>867.16800000000001</v>
      </c>
      <c r="N29" s="71">
        <f t="shared" si="8"/>
        <v>5.6167893649212042E-2</v>
      </c>
    </row>
    <row r="30" spans="1:16" ht="15" customHeight="1" thickBot="1" x14ac:dyDescent="0.3">
      <c r="A30" s="4"/>
      <c r="B30" s="69" t="s">
        <v>8</v>
      </c>
      <c r="C30" s="70">
        <f>+C16</f>
        <v>201.971</v>
      </c>
      <c r="D30" s="70">
        <f>+D16</f>
        <v>193.089</v>
      </c>
      <c r="E30" s="71">
        <f>+C30/D30-1</f>
        <v>4.5999513177860996E-2</v>
      </c>
      <c r="F30" s="4"/>
      <c r="G30" s="4"/>
      <c r="H30" s="4"/>
      <c r="I30" s="25"/>
      <c r="K30" s="69" t="s">
        <v>9</v>
      </c>
      <c r="L30" s="70">
        <f t="shared" ref="L30:L31" si="9">+C30</f>
        <v>201.971</v>
      </c>
      <c r="M30" s="70">
        <f t="shared" ref="M30:M31" si="10">+D30</f>
        <v>193.089</v>
      </c>
      <c r="N30" s="71">
        <f t="shared" ref="N30:N31" si="11">+E30</f>
        <v>4.5999513177860996E-2</v>
      </c>
    </row>
    <row r="31" spans="1:16" ht="15" customHeight="1" thickBot="1" x14ac:dyDescent="0.3">
      <c r="A31" s="4"/>
      <c r="B31" s="31" t="s">
        <v>10</v>
      </c>
      <c r="C31" s="68">
        <f>+C30/C29</f>
        <v>0.22052245120786135</v>
      </c>
      <c r="D31" s="68">
        <f>+D30/D29</f>
        <v>0.22266619616960034</v>
      </c>
      <c r="E31" s="43" t="str">
        <f>+'P&amp;L'!E13</f>
        <v>(21 p.b.)</v>
      </c>
      <c r="F31" s="4"/>
      <c r="G31" s="4"/>
      <c r="H31" s="4"/>
      <c r="I31" s="25"/>
      <c r="K31" s="31" t="s">
        <v>11</v>
      </c>
      <c r="L31" s="68">
        <f t="shared" si="9"/>
        <v>0.22052245120786135</v>
      </c>
      <c r="M31" s="68">
        <f t="shared" si="10"/>
        <v>0.22266619616960034</v>
      </c>
      <c r="N31" s="43" t="str">
        <f t="shared" si="11"/>
        <v>(21 p.b.)</v>
      </c>
    </row>
    <row r="32" spans="1:16" ht="15" customHeight="1" x14ac:dyDescent="0.25">
      <c r="A32" s="4"/>
      <c r="B32" s="19"/>
      <c r="C32" s="19"/>
      <c r="D32" s="19"/>
      <c r="E32" s="19"/>
      <c r="F32" s="4"/>
      <c r="G32" s="4"/>
      <c r="H32" s="4"/>
      <c r="I32" s="25"/>
    </row>
    <row r="33" spans="2:15" ht="15" customHeight="1" x14ac:dyDescent="0.25">
      <c r="I33" s="25"/>
    </row>
    <row r="34" spans="2:15" ht="15" customHeight="1" x14ac:dyDescent="0.25">
      <c r="I34" s="25"/>
    </row>
    <row r="35" spans="2:15" ht="15" customHeight="1" x14ac:dyDescent="0.25">
      <c r="B35" s="111" t="s">
        <v>192</v>
      </c>
      <c r="C35" s="112"/>
      <c r="D35" s="112"/>
      <c r="E35" s="112"/>
      <c r="F35" s="82"/>
      <c r="G35" s="82"/>
      <c r="H35" s="82"/>
      <c r="I35" s="90"/>
      <c r="J35" s="82"/>
      <c r="K35" s="111" t="s">
        <v>193</v>
      </c>
      <c r="L35" s="112"/>
      <c r="M35" s="112"/>
      <c r="N35" s="112"/>
      <c r="O35" s="82"/>
    </row>
    <row r="36" spans="2:15" ht="15" customHeight="1" x14ac:dyDescent="0.25">
      <c r="B36" s="82"/>
      <c r="C36" s="82"/>
      <c r="D36" s="82"/>
      <c r="E36" s="82"/>
      <c r="F36" s="82"/>
      <c r="G36" s="82"/>
      <c r="H36" s="82"/>
      <c r="I36" s="90"/>
      <c r="J36" s="82"/>
      <c r="K36" s="82"/>
      <c r="L36" s="82"/>
      <c r="M36" s="82"/>
      <c r="N36" s="82"/>
      <c r="O36" s="82"/>
    </row>
    <row r="37" spans="2:15" ht="23.5" thickBot="1" x14ac:dyDescent="0.3">
      <c r="B37" s="83" t="s">
        <v>0</v>
      </c>
      <c r="C37" s="84" t="str">
        <f>+C28</f>
        <v>1 Oct. 2024- 31 Mar 2025</v>
      </c>
      <c r="D37" s="84" t="str">
        <f>+D28</f>
        <v>1 Oct. 2023- 31 Mar 2024</v>
      </c>
      <c r="E37" s="84" t="s">
        <v>194</v>
      </c>
      <c r="F37" s="82"/>
      <c r="G37" s="85"/>
      <c r="H37" s="91"/>
      <c r="I37" s="90"/>
      <c r="J37" s="82"/>
      <c r="K37" s="83" t="s">
        <v>0</v>
      </c>
      <c r="L37" s="84" t="str">
        <f>+L28</f>
        <v>1 Oct. 2024- 31 Mar 2025</v>
      </c>
      <c r="M37" s="84" t="str">
        <f>+M28</f>
        <v>1 Oct. 2023- 31 Mar 2024</v>
      </c>
      <c r="N37" s="84" t="s">
        <v>195</v>
      </c>
      <c r="O37" s="82"/>
    </row>
    <row r="38" spans="2:15" ht="13" thickBot="1" x14ac:dyDescent="0.3">
      <c r="B38" s="88" t="s">
        <v>196</v>
      </c>
      <c r="C38" s="87">
        <v>659.30899999999997</v>
      </c>
      <c r="D38" s="87">
        <v>623.19000000000005</v>
      </c>
      <c r="E38" s="87">
        <v>36.1189999999999</v>
      </c>
      <c r="F38" s="82"/>
      <c r="G38" s="82"/>
      <c r="H38" s="82"/>
      <c r="I38" s="90"/>
      <c r="J38" s="82"/>
      <c r="K38" s="88" t="s">
        <v>197</v>
      </c>
      <c r="L38" s="87">
        <f>+C38</f>
        <v>659.30899999999997</v>
      </c>
      <c r="M38" s="87">
        <f t="shared" ref="M38:N38" si="12">+D38</f>
        <v>623.19000000000005</v>
      </c>
      <c r="N38" s="87">
        <f t="shared" si="12"/>
        <v>36.1189999999999</v>
      </c>
      <c r="O38" s="82"/>
    </row>
    <row r="39" spans="2:15" ht="13" thickBot="1" x14ac:dyDescent="0.3">
      <c r="B39" s="88" t="s">
        <v>198</v>
      </c>
      <c r="C39" s="89">
        <v>35.728000000000002</v>
      </c>
      <c r="D39" s="89">
        <v>33.598999999999997</v>
      </c>
      <c r="E39" s="89">
        <v>2.129</v>
      </c>
      <c r="F39" s="82"/>
      <c r="G39" s="82"/>
      <c r="H39" s="82"/>
      <c r="I39" s="90"/>
      <c r="J39" s="82"/>
      <c r="K39" s="88" t="s">
        <v>199</v>
      </c>
      <c r="L39" s="89">
        <f t="shared" ref="L39:L44" si="13">+C39</f>
        <v>35.728000000000002</v>
      </c>
      <c r="M39" s="89">
        <f t="shared" ref="M39:M44" si="14">+D39</f>
        <v>33.598999999999997</v>
      </c>
      <c r="N39" s="89">
        <f t="shared" ref="N39:N44" si="15">+E39</f>
        <v>2.129</v>
      </c>
      <c r="O39" s="82"/>
    </row>
    <row r="40" spans="2:15" ht="13" thickBot="1" x14ac:dyDescent="0.3">
      <c r="B40" s="88" t="s">
        <v>200</v>
      </c>
      <c r="C40" s="89">
        <v>0.78800000000000003</v>
      </c>
      <c r="D40" s="89">
        <v>0.88200000000000001</v>
      </c>
      <c r="E40" s="89">
        <v>-9.4E-2</v>
      </c>
      <c r="F40" s="82"/>
      <c r="G40" s="82"/>
      <c r="H40" s="82"/>
      <c r="I40" s="90"/>
      <c r="J40" s="82"/>
      <c r="K40" s="88" t="s">
        <v>201</v>
      </c>
      <c r="L40" s="89">
        <f t="shared" si="13"/>
        <v>0.78800000000000003</v>
      </c>
      <c r="M40" s="89">
        <f t="shared" si="14"/>
        <v>0.88200000000000001</v>
      </c>
      <c r="N40" s="89">
        <f t="shared" si="15"/>
        <v>-9.4E-2</v>
      </c>
      <c r="O40" s="82"/>
    </row>
    <row r="41" spans="2:15" ht="13" thickBot="1" x14ac:dyDescent="0.3">
      <c r="B41" s="88" t="s">
        <v>202</v>
      </c>
      <c r="C41" s="89">
        <v>50.362000000000002</v>
      </c>
      <c r="D41" s="89">
        <v>48.512</v>
      </c>
      <c r="E41" s="89">
        <v>1.85</v>
      </c>
      <c r="F41" s="82"/>
      <c r="G41" s="82"/>
      <c r="H41" s="82"/>
      <c r="I41" s="90"/>
      <c r="J41" s="82"/>
      <c r="K41" s="88" t="s">
        <v>203</v>
      </c>
      <c r="L41" s="89">
        <f t="shared" si="13"/>
        <v>50.362000000000002</v>
      </c>
      <c r="M41" s="89">
        <f t="shared" si="14"/>
        <v>48.512</v>
      </c>
      <c r="N41" s="89">
        <f t="shared" si="15"/>
        <v>1.85</v>
      </c>
      <c r="O41" s="82"/>
    </row>
    <row r="42" spans="2:15" ht="13" thickBot="1" x14ac:dyDescent="0.3">
      <c r="B42" s="88" t="s">
        <v>30</v>
      </c>
      <c r="C42" s="89">
        <v>-1.5409999999999999</v>
      </c>
      <c r="D42" s="89">
        <v>-1.478</v>
      </c>
      <c r="E42" s="89">
        <v>-6.2999999999999903E-2</v>
      </c>
      <c r="F42" s="82"/>
      <c r="G42" s="82"/>
      <c r="H42" s="82"/>
      <c r="I42" s="90"/>
      <c r="J42" s="82"/>
      <c r="K42" s="88" t="s">
        <v>31</v>
      </c>
      <c r="L42" s="89">
        <f t="shared" si="13"/>
        <v>-1.5409999999999999</v>
      </c>
      <c r="M42" s="89">
        <f t="shared" si="14"/>
        <v>-1.478</v>
      </c>
      <c r="N42" s="89">
        <f t="shared" si="15"/>
        <v>-6.2999999999999903E-2</v>
      </c>
      <c r="O42" s="82"/>
    </row>
    <row r="43" spans="2:15" ht="13" thickBot="1" x14ac:dyDescent="0.3">
      <c r="B43" s="88" t="s">
        <v>204</v>
      </c>
      <c r="C43" s="89">
        <v>-30.742000000000001</v>
      </c>
      <c r="D43" s="89">
        <v>-30.61</v>
      </c>
      <c r="E43" s="89">
        <v>-0.13200000000000101</v>
      </c>
      <c r="F43" s="82"/>
      <c r="G43" s="82"/>
      <c r="H43" s="82"/>
      <c r="I43" s="90"/>
      <c r="J43" s="82"/>
      <c r="K43" s="88" t="s">
        <v>205</v>
      </c>
      <c r="L43" s="89">
        <f t="shared" si="13"/>
        <v>-30.742000000000001</v>
      </c>
      <c r="M43" s="89">
        <f t="shared" si="14"/>
        <v>-30.61</v>
      </c>
      <c r="N43" s="89">
        <f t="shared" si="15"/>
        <v>-0.13200000000000101</v>
      </c>
      <c r="O43" s="82"/>
    </row>
    <row r="44" spans="2:15" ht="23.5" thickBot="1" x14ac:dyDescent="0.3">
      <c r="B44" s="86" t="s">
        <v>206</v>
      </c>
      <c r="C44" s="87">
        <v>713.904</v>
      </c>
      <c r="D44" s="87">
        <v>674.09500000000003</v>
      </c>
      <c r="E44" s="87">
        <v>39.808999999999997</v>
      </c>
      <c r="F44" s="82"/>
      <c r="G44" s="82"/>
      <c r="H44" s="82"/>
      <c r="I44" s="90"/>
      <c r="J44" s="82"/>
      <c r="K44" s="86" t="s">
        <v>207</v>
      </c>
      <c r="L44" s="87">
        <f t="shared" si="13"/>
        <v>713.904</v>
      </c>
      <c r="M44" s="87">
        <f t="shared" si="14"/>
        <v>674.09500000000003</v>
      </c>
      <c r="N44" s="87">
        <f t="shared" si="15"/>
        <v>39.808999999999997</v>
      </c>
      <c r="O44" s="82"/>
    </row>
    <row r="45" spans="2:15" x14ac:dyDescent="0.25">
      <c r="F45" s="82"/>
      <c r="O45" s="82"/>
    </row>
    <row r="46" spans="2:15" x14ac:dyDescent="0.25">
      <c r="O46" s="82"/>
    </row>
  </sheetData>
  <mergeCells count="8">
    <mergeCell ref="K35:N35"/>
    <mergeCell ref="B35:E35"/>
    <mergeCell ref="K25:N25"/>
    <mergeCell ref="B3:E3"/>
    <mergeCell ref="B12:E12"/>
    <mergeCell ref="B25:E25"/>
    <mergeCell ref="K12:N12"/>
    <mergeCell ref="K3:N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55"/>
  <sheetViews>
    <sheetView showRuler="0" topLeftCell="A36" zoomScale="80" zoomScaleNormal="80" workbookViewId="0">
      <selection activeCell="E49" sqref="E49"/>
    </sheetView>
  </sheetViews>
  <sheetFormatPr baseColWidth="10" defaultColWidth="13.08984375" defaultRowHeight="12.5" x14ac:dyDescent="0.25"/>
  <cols>
    <col min="1" max="1" width="8.1796875" style="1" customWidth="1"/>
    <col min="2" max="2" width="50.36328125" style="1" customWidth="1"/>
    <col min="3" max="5" width="13.08984375" style="1"/>
    <col min="6" max="6" width="9.36328125" style="1" customWidth="1"/>
    <col min="7" max="7" width="3" style="27" customWidth="1"/>
    <col min="8" max="8" width="3" style="1" customWidth="1"/>
    <col min="9" max="9" width="43.81640625" style="1" customWidth="1"/>
    <col min="10" max="16384" width="13.08984375" style="1"/>
  </cols>
  <sheetData>
    <row r="2" spans="2:13" ht="15" customHeight="1" x14ac:dyDescent="0.25">
      <c r="B2" s="2"/>
      <c r="C2" s="2"/>
      <c r="G2" s="25"/>
    </row>
    <row r="3" spans="2:13" ht="15" customHeight="1" x14ac:dyDescent="0.25">
      <c r="B3" s="109" t="s">
        <v>56</v>
      </c>
      <c r="C3" s="109"/>
      <c r="D3" s="109"/>
      <c r="E3" s="109"/>
      <c r="F3" s="2"/>
      <c r="G3" s="25"/>
      <c r="H3" s="2"/>
      <c r="I3" s="109" t="s">
        <v>57</v>
      </c>
      <c r="J3" s="109"/>
      <c r="K3" s="109"/>
      <c r="L3" s="109"/>
    </row>
    <row r="4" spans="2:13" ht="15" customHeight="1" x14ac:dyDescent="0.25">
      <c r="B4" s="4"/>
      <c r="C4" s="4"/>
      <c r="D4" s="4"/>
      <c r="E4" s="4"/>
      <c r="F4" s="2"/>
      <c r="G4" s="25"/>
      <c r="H4" s="2"/>
      <c r="I4" s="4"/>
      <c r="J4" s="4"/>
      <c r="K4" s="4"/>
      <c r="L4" s="4"/>
    </row>
    <row r="5" spans="2:13" ht="24.15" customHeight="1" thickBot="1" x14ac:dyDescent="0.3">
      <c r="B5" s="5" t="s">
        <v>0</v>
      </c>
      <c r="C5" s="6" t="s">
        <v>186</v>
      </c>
      <c r="D5" s="6" t="s">
        <v>187</v>
      </c>
      <c r="E5" s="6" t="s">
        <v>18</v>
      </c>
      <c r="F5" s="7"/>
      <c r="G5" s="25"/>
      <c r="H5" s="2"/>
      <c r="I5" s="5" t="s">
        <v>0</v>
      </c>
      <c r="J5" s="6" t="s">
        <v>186</v>
      </c>
      <c r="K5" s="6" t="s">
        <v>187</v>
      </c>
      <c r="L5" s="8" t="s">
        <v>3</v>
      </c>
      <c r="M5" s="4"/>
    </row>
    <row r="6" spans="2:13" ht="15" customHeight="1" thickBot="1" x14ac:dyDescent="0.3">
      <c r="B6" s="9" t="s">
        <v>58</v>
      </c>
      <c r="C6" s="104">
        <v>2466.989</v>
      </c>
      <c r="D6" s="105">
        <v>2263.0810999999999</v>
      </c>
      <c r="E6" s="94">
        <f>+C6/D6-1</f>
        <v>9.0101896922739622E-2</v>
      </c>
      <c r="F6" s="93"/>
      <c r="G6" s="25"/>
      <c r="H6" s="2"/>
      <c r="I6" s="9" t="s">
        <v>58</v>
      </c>
      <c r="J6" s="104">
        <f>+C6</f>
        <v>2466.989</v>
      </c>
      <c r="K6" s="105">
        <f t="shared" ref="K6:L6" si="0">+D6</f>
        <v>2263.0810999999999</v>
      </c>
      <c r="L6" s="12">
        <f t="shared" si="0"/>
        <v>9.0101896922739622E-2</v>
      </c>
    </row>
    <row r="7" spans="2:13" ht="15" customHeight="1" thickBot="1" x14ac:dyDescent="0.3">
      <c r="B7" s="13" t="s">
        <v>59</v>
      </c>
      <c r="C7" s="106">
        <v>1965.72</v>
      </c>
      <c r="D7" s="107">
        <v>1787.8820000000001</v>
      </c>
      <c r="E7" s="95">
        <f t="shared" ref="E7:E17" si="1">+C7/D7-1</f>
        <v>9.9468533158228567E-2</v>
      </c>
      <c r="F7" s="93"/>
      <c r="G7" s="25"/>
      <c r="H7" s="2"/>
      <c r="I7" s="13" t="s">
        <v>60</v>
      </c>
      <c r="J7" s="106">
        <f t="shared" ref="J7:J17" si="2">+C7</f>
        <v>1965.72</v>
      </c>
      <c r="K7" s="107">
        <f t="shared" ref="K7:K17" si="3">+D7</f>
        <v>1787.8820000000001</v>
      </c>
      <c r="L7" s="16">
        <f t="shared" ref="L7:L17" si="4">+E7</f>
        <v>9.9468533158228567E-2</v>
      </c>
    </row>
    <row r="8" spans="2:13" ht="15" customHeight="1" thickBot="1" x14ac:dyDescent="0.3">
      <c r="B8" s="13" t="s">
        <v>61</v>
      </c>
      <c r="C8" s="106">
        <v>455.017</v>
      </c>
      <c r="D8" s="107">
        <v>440.31799999999998</v>
      </c>
      <c r="E8" s="95">
        <f t="shared" si="1"/>
        <v>3.3382691600161829E-2</v>
      </c>
      <c r="F8" s="93"/>
      <c r="G8" s="25"/>
      <c r="H8" s="2"/>
      <c r="I8" s="13" t="s">
        <v>62</v>
      </c>
      <c r="J8" s="106">
        <f t="shared" si="2"/>
        <v>455.017</v>
      </c>
      <c r="K8" s="107">
        <f t="shared" si="3"/>
        <v>440.31799999999998</v>
      </c>
      <c r="L8" s="16">
        <f t="shared" si="4"/>
        <v>3.3382691600161829E-2</v>
      </c>
    </row>
    <row r="9" spans="2:13" ht="15" customHeight="1" thickBot="1" x14ac:dyDescent="0.3">
      <c r="B9" s="17" t="s">
        <v>63</v>
      </c>
      <c r="C9" s="106">
        <v>157.131</v>
      </c>
      <c r="D9" s="107">
        <v>133.99199999999999</v>
      </c>
      <c r="E9" s="95">
        <f t="shared" si="1"/>
        <v>0.1726894142933908</v>
      </c>
      <c r="F9" s="93"/>
      <c r="G9" s="25"/>
      <c r="H9" s="2"/>
      <c r="I9" s="17" t="s">
        <v>64</v>
      </c>
      <c r="J9" s="106">
        <f t="shared" si="2"/>
        <v>157.131</v>
      </c>
      <c r="K9" s="107">
        <f t="shared" si="3"/>
        <v>133.99199999999999</v>
      </c>
      <c r="L9" s="16">
        <f t="shared" si="4"/>
        <v>0.1726894142933908</v>
      </c>
    </row>
    <row r="10" spans="2:13" ht="15" customHeight="1" thickBot="1" x14ac:dyDescent="0.3">
      <c r="B10" s="17" t="s">
        <v>65</v>
      </c>
      <c r="C10" s="106">
        <v>9.2430000000000003</v>
      </c>
      <c r="D10" s="107">
        <v>9.6550600000000006</v>
      </c>
      <c r="E10" s="95">
        <f t="shared" si="1"/>
        <v>-4.2678139752627131E-2</v>
      </c>
      <c r="F10" s="93"/>
      <c r="G10" s="25"/>
      <c r="H10" s="2"/>
      <c r="I10" s="17" t="s">
        <v>66</v>
      </c>
      <c r="J10" s="106">
        <f t="shared" si="2"/>
        <v>9.2430000000000003</v>
      </c>
      <c r="K10" s="107">
        <f t="shared" si="3"/>
        <v>9.6550600000000006</v>
      </c>
      <c r="L10" s="79">
        <f t="shared" si="4"/>
        <v>-4.2678139752627131E-2</v>
      </c>
    </row>
    <row r="11" spans="2:13" ht="15" customHeight="1" thickBot="1" x14ac:dyDescent="0.3">
      <c r="B11" s="17" t="s">
        <v>67</v>
      </c>
      <c r="C11" s="106">
        <v>-120.122</v>
      </c>
      <c r="D11" s="107">
        <v>-108.76600000000001</v>
      </c>
      <c r="E11" s="95">
        <f t="shared" si="1"/>
        <v>0.10440762738355724</v>
      </c>
      <c r="F11" s="93"/>
      <c r="G11" s="25"/>
      <c r="H11" s="2"/>
      <c r="I11" s="17" t="s">
        <v>68</v>
      </c>
      <c r="J11" s="106">
        <f t="shared" si="2"/>
        <v>-120.122</v>
      </c>
      <c r="K11" s="107">
        <f t="shared" si="3"/>
        <v>-108.76600000000001</v>
      </c>
      <c r="L11" s="16">
        <f t="shared" si="4"/>
        <v>0.10440762738355724</v>
      </c>
    </row>
    <row r="12" spans="2:13" ht="15" customHeight="1" thickBot="1" x14ac:dyDescent="0.3">
      <c r="B12" s="9" t="s">
        <v>69</v>
      </c>
      <c r="C12" s="104">
        <v>2238.672</v>
      </c>
      <c r="D12" s="105">
        <v>2144.9110000000001</v>
      </c>
      <c r="E12" s="94">
        <f t="shared" si="1"/>
        <v>4.3713235654066818E-2</v>
      </c>
      <c r="F12" s="93"/>
      <c r="G12" s="25"/>
      <c r="H12" s="2"/>
      <c r="I12" s="9" t="s">
        <v>70</v>
      </c>
      <c r="J12" s="104">
        <f t="shared" si="2"/>
        <v>2238.672</v>
      </c>
      <c r="K12" s="105">
        <f t="shared" si="3"/>
        <v>2144.9110000000001</v>
      </c>
      <c r="L12" s="12">
        <f t="shared" si="4"/>
        <v>4.3713235654066818E-2</v>
      </c>
    </row>
    <row r="13" spans="2:13" ht="15" customHeight="1" thickBot="1" x14ac:dyDescent="0.3">
      <c r="B13" s="13" t="s">
        <v>71</v>
      </c>
      <c r="C13" s="106">
        <v>2238.672</v>
      </c>
      <c r="D13" s="107">
        <v>2144.9110000000001</v>
      </c>
      <c r="E13" s="95">
        <f t="shared" si="1"/>
        <v>4.3713235654066818E-2</v>
      </c>
      <c r="F13" s="93"/>
      <c r="G13" s="25"/>
      <c r="H13" s="2"/>
      <c r="I13" s="13" t="s">
        <v>72</v>
      </c>
      <c r="J13" s="106">
        <f t="shared" si="2"/>
        <v>2238.672</v>
      </c>
      <c r="K13" s="107">
        <f t="shared" si="3"/>
        <v>2144.9110000000001</v>
      </c>
      <c r="L13" s="16">
        <f t="shared" si="4"/>
        <v>4.3713235654066818E-2</v>
      </c>
    </row>
    <row r="14" spans="2:13" ht="15" customHeight="1" thickBot="1" x14ac:dyDescent="0.3">
      <c r="B14" s="9" t="s">
        <v>73</v>
      </c>
      <c r="C14" s="104">
        <v>1748.944</v>
      </c>
      <c r="D14" s="105">
        <v>1827.0797</v>
      </c>
      <c r="E14" s="94">
        <f t="shared" si="1"/>
        <v>-4.2765348441012208E-2</v>
      </c>
      <c r="F14" s="93"/>
      <c r="G14" s="25"/>
      <c r="H14" s="2"/>
      <c r="I14" s="9" t="s">
        <v>74</v>
      </c>
      <c r="J14" s="104">
        <f t="shared" si="2"/>
        <v>1748.944</v>
      </c>
      <c r="K14" s="105">
        <f t="shared" si="3"/>
        <v>1827.0797</v>
      </c>
      <c r="L14" s="12">
        <f t="shared" si="4"/>
        <v>-4.2765348441012208E-2</v>
      </c>
    </row>
    <row r="15" spans="2:13" ht="15" customHeight="1" thickBot="1" x14ac:dyDescent="0.3">
      <c r="B15" s="13" t="s">
        <v>59</v>
      </c>
      <c r="C15" s="106">
        <v>1748.944</v>
      </c>
      <c r="D15" s="107">
        <v>1827.0797</v>
      </c>
      <c r="E15" s="95">
        <f t="shared" si="1"/>
        <v>-4.2765348441012208E-2</v>
      </c>
      <c r="F15" s="93"/>
      <c r="G15" s="25"/>
      <c r="H15" s="2"/>
      <c r="I15" s="13" t="s">
        <v>60</v>
      </c>
      <c r="J15" s="106">
        <f t="shared" si="2"/>
        <v>1748.944</v>
      </c>
      <c r="K15" s="107">
        <f t="shared" si="3"/>
        <v>1827.0797</v>
      </c>
      <c r="L15" s="16">
        <f t="shared" si="4"/>
        <v>-4.2765348441012208E-2</v>
      </c>
    </row>
    <row r="16" spans="2:13" ht="15" customHeight="1" thickBot="1" x14ac:dyDescent="0.3">
      <c r="B16" s="9" t="s">
        <v>67</v>
      </c>
      <c r="C16" s="104">
        <v>-29.579000000000001</v>
      </c>
      <c r="D16" s="105">
        <v>-28.597000000000001</v>
      </c>
      <c r="E16" s="94">
        <f t="shared" si="1"/>
        <v>3.4339266356610887E-2</v>
      </c>
      <c r="F16" s="93"/>
      <c r="G16" s="25"/>
      <c r="H16" s="2"/>
      <c r="I16" s="9" t="s">
        <v>68</v>
      </c>
      <c r="J16" s="104">
        <f t="shared" si="2"/>
        <v>-29.579000000000001</v>
      </c>
      <c r="K16" s="105">
        <f t="shared" si="3"/>
        <v>-28.597000000000001</v>
      </c>
      <c r="L16" s="12">
        <f t="shared" si="4"/>
        <v>3.4339266356610887E-2</v>
      </c>
    </row>
    <row r="17" spans="2:12" ht="15" customHeight="1" thickBot="1" x14ac:dyDescent="0.3">
      <c r="B17" s="9" t="s">
        <v>75</v>
      </c>
      <c r="C17" s="104">
        <v>6425.0259999999998</v>
      </c>
      <c r="D17" s="105">
        <v>6206.4750000000004</v>
      </c>
      <c r="E17" s="94">
        <f t="shared" si="1"/>
        <v>3.5213386020244819E-2</v>
      </c>
      <c r="F17" s="93"/>
      <c r="G17" s="25"/>
      <c r="H17" s="2"/>
      <c r="I17" s="9" t="s">
        <v>76</v>
      </c>
      <c r="J17" s="104">
        <f t="shared" si="2"/>
        <v>6425.0259999999998</v>
      </c>
      <c r="K17" s="105">
        <f t="shared" si="3"/>
        <v>6206.4750000000004</v>
      </c>
      <c r="L17" s="12">
        <f t="shared" si="4"/>
        <v>3.5213386020244819E-2</v>
      </c>
    </row>
    <row r="18" spans="2:12" ht="15" customHeight="1" x14ac:dyDescent="0.25">
      <c r="B18" s="19"/>
      <c r="C18" s="19"/>
      <c r="D18" s="19"/>
      <c r="E18" s="19"/>
      <c r="F18" s="2"/>
      <c r="G18" s="25"/>
      <c r="H18" s="2"/>
      <c r="I18" s="19"/>
      <c r="J18" s="19"/>
      <c r="K18" s="19"/>
      <c r="L18" s="19"/>
    </row>
    <row r="19" spans="2:12" ht="15" customHeight="1" x14ac:dyDescent="0.25">
      <c r="B19" s="4"/>
      <c r="C19" s="4"/>
      <c r="D19" s="4"/>
      <c r="E19" s="4"/>
      <c r="F19" s="2"/>
      <c r="G19" s="25"/>
      <c r="H19" s="2"/>
      <c r="I19" s="4"/>
      <c r="J19" s="4"/>
      <c r="K19" s="4"/>
      <c r="L19" s="4"/>
    </row>
    <row r="20" spans="2:12" ht="15" customHeight="1" x14ac:dyDescent="0.25">
      <c r="B20" s="4"/>
      <c r="C20" s="4"/>
      <c r="D20" s="4"/>
      <c r="E20" s="4"/>
      <c r="F20" s="2"/>
      <c r="G20" s="25"/>
      <c r="H20" s="2"/>
      <c r="I20" s="4"/>
      <c r="J20" s="4"/>
      <c r="K20" s="4"/>
      <c r="L20" s="4"/>
    </row>
    <row r="21" spans="2:12" ht="15" customHeight="1" x14ac:dyDescent="0.25">
      <c r="B21" s="4"/>
      <c r="C21" s="4"/>
      <c r="D21" s="4"/>
      <c r="E21" s="4"/>
      <c r="F21" s="2"/>
      <c r="G21" s="25"/>
      <c r="H21" s="2"/>
      <c r="I21" s="4"/>
      <c r="J21" s="4"/>
      <c r="K21" s="4"/>
      <c r="L21" s="4"/>
    </row>
    <row r="22" spans="2:12" ht="15" customHeight="1" x14ac:dyDescent="0.25">
      <c r="B22" s="109" t="s">
        <v>77</v>
      </c>
      <c r="C22" s="109"/>
      <c r="D22" s="109"/>
      <c r="E22" s="109"/>
      <c r="F22" s="2"/>
      <c r="G22" s="25"/>
      <c r="H22" s="2"/>
      <c r="I22" s="109" t="s">
        <v>78</v>
      </c>
      <c r="J22" s="109"/>
      <c r="K22" s="109"/>
      <c r="L22" s="109"/>
    </row>
    <row r="23" spans="2:12" ht="15" customHeight="1" x14ac:dyDescent="0.25">
      <c r="B23" s="4"/>
      <c r="C23" s="4"/>
      <c r="D23" s="4"/>
      <c r="E23" s="4"/>
      <c r="F23" s="2"/>
      <c r="G23" s="25"/>
      <c r="H23" s="2"/>
      <c r="I23" s="4"/>
      <c r="J23" s="4"/>
      <c r="K23" s="4"/>
      <c r="L23" s="4"/>
    </row>
    <row r="24" spans="2:12" ht="30.75" customHeight="1" thickBot="1" x14ac:dyDescent="0.3">
      <c r="B24" s="5" t="s">
        <v>0</v>
      </c>
      <c r="C24" s="6" t="s">
        <v>1</v>
      </c>
      <c r="D24" s="6" t="s">
        <v>2</v>
      </c>
      <c r="E24" s="8" t="s">
        <v>18</v>
      </c>
      <c r="F24" s="2"/>
      <c r="G24" s="25"/>
      <c r="H24" s="2"/>
      <c r="I24" s="5" t="s">
        <v>0</v>
      </c>
      <c r="J24" s="6" t="s">
        <v>1</v>
      </c>
      <c r="K24" s="6" t="s">
        <v>2</v>
      </c>
      <c r="L24" s="8" t="s">
        <v>3</v>
      </c>
    </row>
    <row r="25" spans="2:12" ht="15" customHeight="1" thickBot="1" x14ac:dyDescent="0.3">
      <c r="B25" s="9" t="s">
        <v>58</v>
      </c>
      <c r="C25" s="104">
        <v>605.53399999999999</v>
      </c>
      <c r="D25" s="105">
        <v>569.30780000000004</v>
      </c>
      <c r="E25" s="94">
        <f>+C25/D25-1</f>
        <v>6.3632010662773242E-2</v>
      </c>
      <c r="F25" s="93"/>
      <c r="G25" s="25"/>
      <c r="H25" s="2"/>
      <c r="I25" s="9" t="s">
        <v>58</v>
      </c>
      <c r="J25" s="104">
        <f>+C25</f>
        <v>605.53399999999999</v>
      </c>
      <c r="K25" s="105">
        <f t="shared" ref="K25:L25" si="5">+D25</f>
        <v>569.30780000000004</v>
      </c>
      <c r="L25" s="12">
        <f t="shared" si="5"/>
        <v>6.3632010662773242E-2</v>
      </c>
    </row>
    <row r="26" spans="2:12" ht="15" customHeight="1" thickBot="1" x14ac:dyDescent="0.3">
      <c r="B26" s="13" t="s">
        <v>59</v>
      </c>
      <c r="C26" s="106">
        <v>216.904</v>
      </c>
      <c r="D26" s="107">
        <v>192.83</v>
      </c>
      <c r="E26" s="95">
        <f t="shared" ref="E26:E36" si="6">+C26/D26-1</f>
        <v>0.12484571902712216</v>
      </c>
      <c r="F26" s="93"/>
      <c r="G26" s="25"/>
      <c r="H26" s="2"/>
      <c r="I26" s="13" t="s">
        <v>60</v>
      </c>
      <c r="J26" s="106">
        <f t="shared" ref="J26:J36" si="7">+C26</f>
        <v>216.904</v>
      </c>
      <c r="K26" s="107">
        <f t="shared" ref="K26:K36" si="8">+D26</f>
        <v>192.83</v>
      </c>
      <c r="L26" s="16">
        <f t="shared" ref="L26:L36" si="9">+E26</f>
        <v>0.12484571902712216</v>
      </c>
    </row>
    <row r="27" spans="2:12" ht="15" customHeight="1" thickBot="1" x14ac:dyDescent="0.3">
      <c r="B27" s="13" t="s">
        <v>61</v>
      </c>
      <c r="C27" s="106">
        <v>371.61099999999999</v>
      </c>
      <c r="D27" s="107">
        <v>361.2</v>
      </c>
      <c r="E27" s="95">
        <f t="shared" si="6"/>
        <v>2.8823366555924768E-2</v>
      </c>
      <c r="F27" s="93"/>
      <c r="G27" s="25"/>
      <c r="H27" s="2"/>
      <c r="I27" s="13" t="s">
        <v>62</v>
      </c>
      <c r="J27" s="106">
        <f t="shared" si="7"/>
        <v>371.61099999999999</v>
      </c>
      <c r="K27" s="107">
        <f t="shared" si="8"/>
        <v>361.2</v>
      </c>
      <c r="L27" s="16">
        <f t="shared" si="9"/>
        <v>2.8823366555924768E-2</v>
      </c>
    </row>
    <row r="28" spans="2:12" ht="15" customHeight="1" thickBot="1" x14ac:dyDescent="0.3">
      <c r="B28" s="17" t="s">
        <v>63</v>
      </c>
      <c r="C28" s="106">
        <v>55.122999999999998</v>
      </c>
      <c r="D28" s="107">
        <v>48.686599999999999</v>
      </c>
      <c r="E28" s="95">
        <f t="shared" si="6"/>
        <v>0.13220064658448116</v>
      </c>
      <c r="F28" s="93"/>
      <c r="G28" s="25"/>
      <c r="H28" s="2"/>
      <c r="I28" s="17" t="s">
        <v>64</v>
      </c>
      <c r="J28" s="106">
        <f t="shared" si="7"/>
        <v>55.122999999999998</v>
      </c>
      <c r="K28" s="107">
        <f t="shared" si="8"/>
        <v>48.686599999999999</v>
      </c>
      <c r="L28" s="16">
        <f t="shared" si="9"/>
        <v>0.13220064658448116</v>
      </c>
    </row>
    <row r="29" spans="2:12" ht="15" customHeight="1" thickBot="1" x14ac:dyDescent="0.3">
      <c r="B29" s="17" t="s">
        <v>65</v>
      </c>
      <c r="C29" s="106">
        <v>9.0120000000000005</v>
      </c>
      <c r="D29" s="107">
        <v>9.3740000000000006</v>
      </c>
      <c r="E29" s="95">
        <f t="shared" si="6"/>
        <v>-3.8617452528269647E-2</v>
      </c>
      <c r="F29" s="93"/>
      <c r="G29" s="25"/>
      <c r="H29" s="2"/>
      <c r="I29" s="17" t="s">
        <v>66</v>
      </c>
      <c r="J29" s="106">
        <f t="shared" si="7"/>
        <v>9.0120000000000005</v>
      </c>
      <c r="K29" s="107">
        <f t="shared" si="8"/>
        <v>9.3740000000000006</v>
      </c>
      <c r="L29" s="16">
        <f t="shared" si="9"/>
        <v>-3.8617452528269647E-2</v>
      </c>
    </row>
    <row r="30" spans="2:12" ht="15" customHeight="1" thickBot="1" x14ac:dyDescent="0.3">
      <c r="B30" s="17" t="s">
        <v>67</v>
      </c>
      <c r="C30" s="106">
        <v>-47.116</v>
      </c>
      <c r="D30" s="107">
        <v>-42.781999999999996</v>
      </c>
      <c r="E30" s="95">
        <f t="shared" si="6"/>
        <v>0.10130428684960968</v>
      </c>
      <c r="F30" s="93"/>
      <c r="G30" s="25"/>
      <c r="H30" s="2"/>
      <c r="I30" s="17" t="s">
        <v>68</v>
      </c>
      <c r="J30" s="106">
        <f t="shared" si="7"/>
        <v>-47.116</v>
      </c>
      <c r="K30" s="107">
        <f t="shared" si="8"/>
        <v>-42.781999999999996</v>
      </c>
      <c r="L30" s="16">
        <f t="shared" si="9"/>
        <v>0.10130428684960968</v>
      </c>
    </row>
    <row r="31" spans="2:12" ht="15" customHeight="1" thickBot="1" x14ac:dyDescent="0.3">
      <c r="B31" s="9" t="s">
        <v>69</v>
      </c>
      <c r="C31" s="104">
        <v>213.23099999999999</v>
      </c>
      <c r="D31" s="105">
        <v>190.14699999999999</v>
      </c>
      <c r="E31" s="94">
        <f t="shared" si="6"/>
        <v>0.12140081095152699</v>
      </c>
      <c r="F31" s="93"/>
      <c r="G31" s="25"/>
      <c r="H31" s="2"/>
      <c r="I31" s="9" t="s">
        <v>70</v>
      </c>
      <c r="J31" s="104">
        <f t="shared" si="7"/>
        <v>213.23099999999999</v>
      </c>
      <c r="K31" s="105">
        <f t="shared" si="8"/>
        <v>190.14699999999999</v>
      </c>
      <c r="L31" s="12">
        <f t="shared" si="9"/>
        <v>0.12140081095152699</v>
      </c>
    </row>
    <row r="32" spans="2:12" ht="15" customHeight="1" thickBot="1" x14ac:dyDescent="0.3">
      <c r="B32" s="13" t="s">
        <v>71</v>
      </c>
      <c r="C32" s="106">
        <f>+C31</f>
        <v>213.23099999999999</v>
      </c>
      <c r="D32" s="107">
        <f>+D31</f>
        <v>190.14699999999999</v>
      </c>
      <c r="E32" s="95">
        <f t="shared" si="6"/>
        <v>0.12140081095152699</v>
      </c>
      <c r="F32" s="93"/>
      <c r="G32" s="26"/>
      <c r="H32" s="4"/>
      <c r="I32" s="13" t="s">
        <v>72</v>
      </c>
      <c r="J32" s="106">
        <f t="shared" si="7"/>
        <v>213.23099999999999</v>
      </c>
      <c r="K32" s="107">
        <f t="shared" si="8"/>
        <v>190.14699999999999</v>
      </c>
      <c r="L32" s="16">
        <f t="shared" si="9"/>
        <v>0.12140081095152699</v>
      </c>
    </row>
    <row r="33" spans="2:12" ht="15" customHeight="1" thickBot="1" x14ac:dyDescent="0.3">
      <c r="B33" s="9" t="s">
        <v>73</v>
      </c>
      <c r="C33" s="104">
        <v>100.59399999999999</v>
      </c>
      <c r="D33" s="105">
        <v>110.849</v>
      </c>
      <c r="E33" s="94">
        <f t="shared" si="6"/>
        <v>-9.2513238730164593E-2</v>
      </c>
      <c r="F33" s="93"/>
      <c r="G33" s="26"/>
      <c r="H33" s="4"/>
      <c r="I33" s="9" t="s">
        <v>74</v>
      </c>
      <c r="J33" s="104">
        <f t="shared" si="7"/>
        <v>100.59399999999999</v>
      </c>
      <c r="K33" s="105">
        <f t="shared" si="8"/>
        <v>110.849</v>
      </c>
      <c r="L33" s="12">
        <f t="shared" si="9"/>
        <v>-9.2513238730164593E-2</v>
      </c>
    </row>
    <row r="34" spans="2:12" ht="15" customHeight="1" thickBot="1" x14ac:dyDescent="0.3">
      <c r="B34" s="13" t="s">
        <v>59</v>
      </c>
      <c r="C34" s="106">
        <f>+C33</f>
        <v>100.59399999999999</v>
      </c>
      <c r="D34" s="106">
        <f>+D33</f>
        <v>110.849</v>
      </c>
      <c r="E34" s="95">
        <f t="shared" si="6"/>
        <v>-9.2513238730164593E-2</v>
      </c>
      <c r="F34" s="93"/>
      <c r="G34" s="26"/>
      <c r="H34" s="4"/>
      <c r="I34" s="13" t="s">
        <v>60</v>
      </c>
      <c r="J34" s="106">
        <f t="shared" si="7"/>
        <v>100.59399999999999</v>
      </c>
      <c r="K34" s="107">
        <f t="shared" si="8"/>
        <v>110.849</v>
      </c>
      <c r="L34" s="16">
        <f t="shared" si="9"/>
        <v>-9.2513238730164593E-2</v>
      </c>
    </row>
    <row r="35" spans="2:12" ht="15" customHeight="1" thickBot="1" x14ac:dyDescent="0.3">
      <c r="B35" s="9" t="s">
        <v>67</v>
      </c>
      <c r="C35" s="104">
        <v>-3.484</v>
      </c>
      <c r="D35" s="105">
        <v>-3.1360000000000001</v>
      </c>
      <c r="E35" s="94">
        <f>-(C35/D35-1)</f>
        <v>-0.1109693877551019</v>
      </c>
      <c r="F35" s="93"/>
      <c r="G35" s="26"/>
      <c r="H35" s="4"/>
      <c r="I35" s="9" t="s">
        <v>68</v>
      </c>
      <c r="J35" s="104">
        <f t="shared" si="7"/>
        <v>-3.484</v>
      </c>
      <c r="K35" s="105">
        <f t="shared" si="8"/>
        <v>-3.1360000000000001</v>
      </c>
      <c r="L35" s="12">
        <f t="shared" si="9"/>
        <v>-0.1109693877551019</v>
      </c>
    </row>
    <row r="36" spans="2:12" ht="15" customHeight="1" thickBot="1" x14ac:dyDescent="0.3">
      <c r="B36" s="9" t="s">
        <v>79</v>
      </c>
      <c r="C36" s="104">
        <v>915.875</v>
      </c>
      <c r="D36" s="105">
        <v>867.16800000000001</v>
      </c>
      <c r="E36" s="94">
        <f t="shared" si="6"/>
        <v>5.6167893649212042E-2</v>
      </c>
      <c r="F36" s="93"/>
      <c r="G36" s="26"/>
      <c r="H36" s="4"/>
      <c r="I36" s="9" t="s">
        <v>80</v>
      </c>
      <c r="J36" s="104">
        <f t="shared" si="7"/>
        <v>915.875</v>
      </c>
      <c r="K36" s="105">
        <f t="shared" si="8"/>
        <v>867.16800000000001</v>
      </c>
      <c r="L36" s="12">
        <f t="shared" si="9"/>
        <v>5.6167893649212042E-2</v>
      </c>
    </row>
    <row r="37" spans="2:12" ht="15" customHeight="1" x14ac:dyDescent="0.25">
      <c r="B37" s="19"/>
      <c r="C37" s="19"/>
      <c r="D37" s="19"/>
      <c r="E37" s="19"/>
      <c r="F37" s="4"/>
      <c r="G37" s="26"/>
      <c r="H37" s="4"/>
      <c r="I37" s="19"/>
      <c r="J37" s="19"/>
      <c r="K37" s="19"/>
      <c r="L37" s="19"/>
    </row>
    <row r="38" spans="2:12" ht="15" customHeight="1" x14ac:dyDescent="0.25">
      <c r="B38" s="4"/>
      <c r="C38" s="4"/>
      <c r="D38" s="4"/>
      <c r="E38" s="4"/>
      <c r="F38" s="4"/>
      <c r="G38" s="26"/>
      <c r="H38" s="4"/>
      <c r="I38" s="4"/>
      <c r="J38" s="4"/>
      <c r="K38" s="4"/>
      <c r="L38" s="4"/>
    </row>
    <row r="39" spans="2:12" ht="15" customHeight="1" x14ac:dyDescent="0.25">
      <c r="B39" s="4"/>
      <c r="C39" s="4"/>
      <c r="D39" s="4"/>
      <c r="E39" s="4"/>
      <c r="F39" s="4"/>
      <c r="G39" s="26"/>
      <c r="H39" s="4"/>
      <c r="I39" s="4"/>
      <c r="J39" s="4"/>
      <c r="K39" s="4"/>
      <c r="L39" s="4"/>
    </row>
    <row r="40" spans="2:12" ht="15" customHeight="1" x14ac:dyDescent="0.25">
      <c r="B40" s="109" t="s">
        <v>81</v>
      </c>
      <c r="C40" s="109"/>
      <c r="D40" s="109"/>
      <c r="E40" s="109"/>
      <c r="F40" s="4"/>
      <c r="G40" s="26"/>
      <c r="H40" s="4"/>
      <c r="I40" s="109" t="s">
        <v>82</v>
      </c>
      <c r="J40" s="109"/>
      <c r="K40" s="109"/>
      <c r="L40" s="109"/>
    </row>
    <row r="41" spans="2:12" ht="15" customHeight="1" x14ac:dyDescent="0.25">
      <c r="B41" s="4"/>
      <c r="C41" s="4"/>
      <c r="D41" s="4"/>
      <c r="E41" s="4"/>
      <c r="F41" s="4"/>
      <c r="G41" s="26"/>
      <c r="H41" s="4"/>
      <c r="I41" s="4"/>
      <c r="J41" s="4"/>
      <c r="K41" s="4"/>
      <c r="L41" s="4"/>
    </row>
    <row r="42" spans="2:12" ht="15" customHeight="1" x14ac:dyDescent="0.25">
      <c r="B42" s="4"/>
      <c r="C42" s="4"/>
      <c r="D42" s="4"/>
      <c r="E42" s="4"/>
      <c r="F42" s="4"/>
      <c r="G42" s="26"/>
      <c r="H42" s="4"/>
      <c r="I42" s="4"/>
      <c r="J42" s="4"/>
      <c r="K42" s="4"/>
      <c r="L42" s="4"/>
    </row>
    <row r="43" spans="2:12" ht="24.15" customHeight="1" thickBot="1" x14ac:dyDescent="0.3">
      <c r="B43" s="5" t="s">
        <v>0</v>
      </c>
      <c r="C43" s="6" t="s">
        <v>1</v>
      </c>
      <c r="D43" s="6" t="s">
        <v>2</v>
      </c>
      <c r="E43" s="8" t="s">
        <v>18</v>
      </c>
      <c r="F43" s="4"/>
      <c r="G43" s="26"/>
      <c r="H43" s="4"/>
      <c r="I43" s="5" t="s">
        <v>0</v>
      </c>
      <c r="J43" s="6" t="s">
        <v>1</v>
      </c>
      <c r="K43" s="6" t="s">
        <v>2</v>
      </c>
      <c r="L43" s="8" t="s">
        <v>3</v>
      </c>
    </row>
    <row r="44" spans="2:12" ht="15" customHeight="1" thickBot="1" x14ac:dyDescent="0.3">
      <c r="B44" s="20" t="s">
        <v>58</v>
      </c>
      <c r="C44" s="108">
        <v>107.209</v>
      </c>
      <c r="D44" s="108">
        <v>108.77500000000001</v>
      </c>
      <c r="E44" s="12">
        <f t="shared" ref="E44:E46" si="10">+C44/D44-1</f>
        <v>-1.4396690415996338E-2</v>
      </c>
      <c r="F44" s="93"/>
      <c r="G44" s="26"/>
      <c r="H44" s="4"/>
      <c r="I44" s="20" t="s">
        <v>58</v>
      </c>
      <c r="J44" s="108">
        <f>+C44</f>
        <v>107.209</v>
      </c>
      <c r="K44" s="108">
        <f t="shared" ref="K44:L44" si="11">+D44</f>
        <v>108.77500000000001</v>
      </c>
      <c r="L44" s="12">
        <f t="shared" si="11"/>
        <v>-1.4396690415996338E-2</v>
      </c>
    </row>
    <row r="45" spans="2:12" ht="15" customHeight="1" thickBot="1" x14ac:dyDescent="0.3">
      <c r="B45" s="20" t="s">
        <v>69</v>
      </c>
      <c r="C45" s="108">
        <v>68.323999999999998</v>
      </c>
      <c r="D45" s="108">
        <v>53.655999999999999</v>
      </c>
      <c r="E45" s="16">
        <f t="shared" si="10"/>
        <v>0.27337110481586402</v>
      </c>
      <c r="F45" s="93"/>
      <c r="G45" s="26"/>
      <c r="H45" s="4"/>
      <c r="I45" s="20" t="s">
        <v>70</v>
      </c>
      <c r="J45" s="108">
        <f t="shared" ref="J45:J52" si="12">+C45</f>
        <v>68.323999999999998</v>
      </c>
      <c r="K45" s="108">
        <f t="shared" ref="K45:K52" si="13">+D45</f>
        <v>53.655999999999999</v>
      </c>
      <c r="L45" s="16">
        <f t="shared" ref="L45:L52" si="14">+E45</f>
        <v>0.27337110481586402</v>
      </c>
    </row>
    <row r="46" spans="2:12" ht="15" customHeight="1" thickBot="1" x14ac:dyDescent="0.3">
      <c r="B46" s="20" t="s">
        <v>73</v>
      </c>
      <c r="C46" s="108">
        <v>26.437999999999999</v>
      </c>
      <c r="D46" s="108">
        <v>30.657</v>
      </c>
      <c r="E46" s="16">
        <f t="shared" si="10"/>
        <v>-0.13761946700590411</v>
      </c>
      <c r="F46" s="93"/>
      <c r="G46" s="26"/>
      <c r="H46" s="4"/>
      <c r="I46" s="20" t="s">
        <v>74</v>
      </c>
      <c r="J46" s="108">
        <f t="shared" si="12"/>
        <v>26.437999999999999</v>
      </c>
      <c r="K46" s="108">
        <f t="shared" si="13"/>
        <v>30.657</v>
      </c>
      <c r="L46" s="16">
        <f t="shared" si="14"/>
        <v>-0.13761946700590411</v>
      </c>
    </row>
    <row r="47" spans="2:12" ht="15" customHeight="1" thickBot="1" x14ac:dyDescent="0.3">
      <c r="B47" s="9" t="s">
        <v>83</v>
      </c>
      <c r="C47" s="104">
        <v>201.971</v>
      </c>
      <c r="D47" s="104">
        <v>193.089</v>
      </c>
      <c r="E47" s="12">
        <f t="shared" ref="E47:E51" si="15">+C47/D47-1</f>
        <v>4.5999513177860996E-2</v>
      </c>
      <c r="F47" s="93"/>
      <c r="G47" s="26"/>
      <c r="H47" s="4"/>
      <c r="I47" s="9" t="s">
        <v>84</v>
      </c>
      <c r="J47" s="104">
        <f t="shared" si="12"/>
        <v>201.971</v>
      </c>
      <c r="K47" s="104">
        <f t="shared" si="13"/>
        <v>193.089</v>
      </c>
      <c r="L47" s="12">
        <f t="shared" si="14"/>
        <v>4.5999513177860996E-2</v>
      </c>
    </row>
    <row r="48" spans="2:12" ht="15" customHeight="1" thickBot="1" x14ac:dyDescent="0.3">
      <c r="B48" s="13" t="s">
        <v>85</v>
      </c>
      <c r="C48" s="106">
        <v>-1.5409999999999999</v>
      </c>
      <c r="D48" s="106">
        <v>-1.478</v>
      </c>
      <c r="E48" s="16">
        <f t="shared" si="15"/>
        <v>4.2625169147496589E-2</v>
      </c>
      <c r="F48" s="93"/>
      <c r="G48" s="26"/>
      <c r="H48" s="4"/>
      <c r="I48" s="13" t="s">
        <v>31</v>
      </c>
      <c r="J48" s="106">
        <f t="shared" si="12"/>
        <v>-1.5409999999999999</v>
      </c>
      <c r="K48" s="106">
        <f t="shared" si="13"/>
        <v>-1.478</v>
      </c>
      <c r="L48" s="16">
        <f t="shared" si="14"/>
        <v>4.2625169147496589E-2</v>
      </c>
    </row>
    <row r="49" spans="2:13" ht="15" customHeight="1" thickBot="1" x14ac:dyDescent="0.3">
      <c r="B49" s="13" t="s">
        <v>86</v>
      </c>
      <c r="C49" s="106">
        <v>-30.742000000000001</v>
      </c>
      <c r="D49" s="106">
        <v>-30.61</v>
      </c>
      <c r="E49" s="16">
        <f>-(C49/D49-1)</f>
        <v>-4.3123162365239498E-3</v>
      </c>
      <c r="F49" s="93"/>
      <c r="G49" s="26"/>
      <c r="H49" s="4"/>
      <c r="I49" s="13" t="s">
        <v>33</v>
      </c>
      <c r="J49" s="106">
        <f t="shared" si="12"/>
        <v>-30.742000000000001</v>
      </c>
      <c r="K49" s="106">
        <f t="shared" si="13"/>
        <v>-30.61</v>
      </c>
      <c r="L49" s="16">
        <f t="shared" si="14"/>
        <v>-4.3123162365239498E-3</v>
      </c>
    </row>
    <row r="50" spans="2:13" ht="15" customHeight="1" thickBot="1" x14ac:dyDescent="0.3">
      <c r="B50" s="13" t="s">
        <v>87</v>
      </c>
      <c r="C50" s="106">
        <v>3.1659999999999999</v>
      </c>
      <c r="D50" s="106">
        <v>5.79</v>
      </c>
      <c r="E50" s="16">
        <f t="shared" si="15"/>
        <v>-0.45319516407599314</v>
      </c>
      <c r="F50" s="93"/>
      <c r="G50" s="26"/>
      <c r="H50" s="4"/>
      <c r="I50" s="13" t="s">
        <v>36</v>
      </c>
      <c r="J50" s="106">
        <f t="shared" si="12"/>
        <v>3.1659999999999999</v>
      </c>
      <c r="K50" s="106">
        <f t="shared" si="13"/>
        <v>5.79</v>
      </c>
      <c r="L50" s="16">
        <f t="shared" si="14"/>
        <v>-0.45319516407599314</v>
      </c>
    </row>
    <row r="51" spans="2:13" ht="15" customHeight="1" thickBot="1" x14ac:dyDescent="0.3">
      <c r="B51" s="13" t="s">
        <v>88</v>
      </c>
      <c r="C51" s="106">
        <v>1.3240000000000001</v>
      </c>
      <c r="D51" s="106">
        <v>0.999</v>
      </c>
      <c r="E51" s="16">
        <f t="shared" si="15"/>
        <v>0.32532532532532543</v>
      </c>
      <c r="F51" s="93"/>
      <c r="G51" s="26"/>
      <c r="H51" s="4"/>
      <c r="I51" s="13" t="s">
        <v>89</v>
      </c>
      <c r="J51" s="106">
        <f t="shared" si="12"/>
        <v>1.3240000000000001</v>
      </c>
      <c r="K51" s="106">
        <f t="shared" si="13"/>
        <v>0.999</v>
      </c>
      <c r="L51" s="16">
        <f t="shared" si="14"/>
        <v>0.32532532532532543</v>
      </c>
    </row>
    <row r="52" spans="2:13" ht="15" customHeight="1" thickBot="1" x14ac:dyDescent="0.3">
      <c r="B52" s="9" t="s">
        <v>90</v>
      </c>
      <c r="C52" s="104">
        <v>174.178</v>
      </c>
      <c r="D52" s="104">
        <v>167.791</v>
      </c>
      <c r="E52" s="12">
        <f t="shared" ref="E52" si="16">+C52/D52-1</f>
        <v>3.8065212079313016E-2</v>
      </c>
      <c r="F52" s="93"/>
      <c r="G52" s="26"/>
      <c r="H52" s="4"/>
      <c r="I52" s="9" t="s">
        <v>91</v>
      </c>
      <c r="J52" s="104">
        <f t="shared" si="12"/>
        <v>174.178</v>
      </c>
      <c r="K52" s="104">
        <f t="shared" si="13"/>
        <v>167.791</v>
      </c>
      <c r="L52" s="12">
        <f t="shared" si="14"/>
        <v>3.8065212079313016E-2</v>
      </c>
    </row>
    <row r="53" spans="2:13" ht="15" customHeight="1" x14ac:dyDescent="0.25">
      <c r="B53" s="19"/>
      <c r="C53" s="19"/>
      <c r="D53" s="21"/>
      <c r="E53" s="22"/>
      <c r="F53" s="7"/>
      <c r="I53" s="19"/>
      <c r="J53" s="19"/>
      <c r="K53" s="21"/>
      <c r="L53" s="22"/>
      <c r="M53" s="7"/>
    </row>
    <row r="54" spans="2:13" ht="15" customHeight="1" x14ac:dyDescent="0.25">
      <c r="D54" s="23"/>
      <c r="E54" s="24"/>
      <c r="F54" s="7"/>
      <c r="L54" s="24"/>
      <c r="M54" s="7"/>
    </row>
    <row r="55" spans="2:13" ht="15" customHeight="1" x14ac:dyDescent="0.25">
      <c r="D55" s="23"/>
      <c r="E55" s="24"/>
      <c r="F55" s="7"/>
      <c r="L55" s="24"/>
      <c r="M55" s="7"/>
    </row>
  </sheetData>
  <mergeCells count="6">
    <mergeCell ref="B3:E3"/>
    <mergeCell ref="I3:L3"/>
    <mergeCell ref="B22:E22"/>
    <mergeCell ref="I22:L22"/>
    <mergeCell ref="I40:L40"/>
    <mergeCell ref="B40:E40"/>
  </mergeCells>
  <pageMargins left="0.75" right="0.75" top="1" bottom="1" header="0.5" footer="0.5"/>
  <pageSetup paperSiz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9"/>
  <sheetViews>
    <sheetView showRuler="0" topLeftCell="B1" zoomScaleNormal="100" workbookViewId="0">
      <selection activeCell="M10" sqref="M10"/>
    </sheetView>
  </sheetViews>
  <sheetFormatPr baseColWidth="10" defaultColWidth="13.08984375" defaultRowHeight="12.5" x14ac:dyDescent="0.25"/>
  <cols>
    <col min="1" max="1" width="13.08984375" style="1"/>
    <col min="2" max="2" width="31.453125" style="1" customWidth="1"/>
    <col min="3" max="3" width="13.08984375" style="1"/>
    <col min="4" max="4" width="18.1796875" style="1" customWidth="1"/>
    <col min="5" max="5" width="19" style="1" customWidth="1"/>
    <col min="6" max="6" width="4.26953125" style="1" customWidth="1"/>
    <col min="7" max="7" width="3.6328125" style="1" customWidth="1"/>
    <col min="8" max="8" width="3.453125" style="27" customWidth="1"/>
    <col min="9" max="9" width="4.26953125" style="1" customWidth="1"/>
    <col min="10" max="10" width="31.453125" style="1" customWidth="1"/>
    <col min="11" max="11" width="17.26953125" style="1" customWidth="1"/>
    <col min="12" max="12" width="13.08984375" style="1"/>
    <col min="13" max="13" width="19" style="1" customWidth="1"/>
    <col min="14" max="16384" width="13.08984375" style="1"/>
  </cols>
  <sheetData>
    <row r="1" spans="2:13" ht="15" customHeight="1" x14ac:dyDescent="0.25">
      <c r="B1" s="3"/>
      <c r="C1" s="3"/>
      <c r="G1" s="2"/>
      <c r="J1" s="4"/>
      <c r="K1" s="4"/>
      <c r="L1" s="4"/>
      <c r="M1" s="4"/>
    </row>
    <row r="2" spans="2:13" ht="15" customHeight="1" x14ac:dyDescent="0.25">
      <c r="B2" s="2"/>
      <c r="C2" s="2"/>
      <c r="G2" s="2"/>
      <c r="J2" s="4"/>
      <c r="K2" s="4"/>
      <c r="L2" s="4"/>
      <c r="M2" s="4"/>
    </row>
    <row r="3" spans="2:13" ht="15" customHeight="1" x14ac:dyDescent="0.25">
      <c r="B3" s="109" t="s">
        <v>92</v>
      </c>
      <c r="C3" s="109"/>
      <c r="D3" s="109"/>
      <c r="E3" s="109"/>
      <c r="G3" s="2"/>
      <c r="J3" s="109" t="s">
        <v>92</v>
      </c>
      <c r="K3" s="109"/>
      <c r="L3" s="109"/>
      <c r="M3" s="109"/>
    </row>
    <row r="4" spans="2:13" ht="15" customHeight="1" x14ac:dyDescent="0.25">
      <c r="B4" s="4"/>
      <c r="C4" s="4"/>
      <c r="D4" s="4"/>
      <c r="E4" s="4"/>
      <c r="G4" s="2"/>
      <c r="J4" s="4"/>
      <c r="K4" s="4"/>
      <c r="L4" s="4"/>
      <c r="M4" s="4"/>
    </row>
    <row r="5" spans="2:13" ht="26.65" customHeight="1" x14ac:dyDescent="0.25">
      <c r="B5" s="5" t="s">
        <v>0</v>
      </c>
      <c r="C5" s="6" t="str">
        <f>+'Main KPIs'!C5</f>
        <v>1 Oct. 2024- 31 Mar 2025</v>
      </c>
      <c r="D5" s="6" t="str">
        <f>+'Main KPIs'!D5</f>
        <v>1 Oct. 2023- 31 Mar 2024</v>
      </c>
      <c r="E5" s="6" t="s">
        <v>18</v>
      </c>
      <c r="F5" s="7"/>
      <c r="G5" s="2"/>
      <c r="J5" s="5" t="s">
        <v>0</v>
      </c>
      <c r="K5" s="6" t="str">
        <f>+'Main KPIs'!J5</f>
        <v>1 Oct. 2024- 31 Mar 2025</v>
      </c>
      <c r="L5" s="6" t="str">
        <f>+'Main KPIs'!K5</f>
        <v>1 Oct. 2023- 31 Mar 2024</v>
      </c>
      <c r="M5" s="8" t="s">
        <v>3</v>
      </c>
    </row>
    <row r="6" spans="2:13" ht="15" customHeight="1" x14ac:dyDescent="0.25">
      <c r="B6" s="9" t="s">
        <v>93</v>
      </c>
      <c r="C6" s="10">
        <f>+'Main KPIs'!C6</f>
        <v>2466.989</v>
      </c>
      <c r="D6" s="11">
        <f>+'Main KPIs'!D6</f>
        <v>2263.0810999999999</v>
      </c>
      <c r="E6" s="12">
        <f>+'Main KPIs'!E6</f>
        <v>9.0101896922739622E-2</v>
      </c>
      <c r="G6" s="2"/>
      <c r="J6" s="9" t="s">
        <v>94</v>
      </c>
      <c r="K6" s="10">
        <f>+C6</f>
        <v>2466.989</v>
      </c>
      <c r="L6" s="11">
        <f t="shared" ref="L6:M6" si="0">+D6</f>
        <v>2263.0810999999999</v>
      </c>
      <c r="M6" s="12">
        <f t="shared" si="0"/>
        <v>9.0101896922739622E-2</v>
      </c>
    </row>
    <row r="7" spans="2:13" ht="15" customHeight="1" x14ac:dyDescent="0.25">
      <c r="B7" s="13" t="s">
        <v>59</v>
      </c>
      <c r="C7" s="14">
        <f>+'Main KPIs'!C7</f>
        <v>1965.72</v>
      </c>
      <c r="D7" s="15">
        <f>+'Main KPIs'!D7</f>
        <v>1787.8820000000001</v>
      </c>
      <c r="E7" s="16">
        <f>+'Main KPIs'!E7</f>
        <v>9.9468533158228567E-2</v>
      </c>
      <c r="G7" s="2"/>
      <c r="J7" s="13" t="s">
        <v>60</v>
      </c>
      <c r="K7" s="14">
        <f t="shared" ref="K7:K17" si="1">+C7</f>
        <v>1965.72</v>
      </c>
      <c r="L7" s="15">
        <f t="shared" ref="L7:L17" si="2">+D7</f>
        <v>1787.8820000000001</v>
      </c>
      <c r="M7" s="16">
        <f t="shared" ref="M7:M17" si="3">+E7</f>
        <v>9.9468533158228567E-2</v>
      </c>
    </row>
    <row r="8" spans="2:13" ht="15" customHeight="1" x14ac:dyDescent="0.25">
      <c r="B8" s="13" t="s">
        <v>61</v>
      </c>
      <c r="C8" s="14">
        <f>+'Main KPIs'!C8</f>
        <v>455.017</v>
      </c>
      <c r="D8" s="15">
        <f>+'Main KPIs'!D8</f>
        <v>440.31799999999998</v>
      </c>
      <c r="E8" s="16">
        <f>+'Main KPIs'!E8</f>
        <v>3.3382691600161829E-2</v>
      </c>
      <c r="G8" s="2"/>
      <c r="J8" s="13" t="s">
        <v>62</v>
      </c>
      <c r="K8" s="14">
        <f t="shared" si="1"/>
        <v>455.017</v>
      </c>
      <c r="L8" s="15">
        <f t="shared" si="2"/>
        <v>440.31799999999998</v>
      </c>
      <c r="M8" s="16">
        <f t="shared" si="3"/>
        <v>3.3382691600161829E-2</v>
      </c>
    </row>
    <row r="9" spans="2:13" ht="15" customHeight="1" x14ac:dyDescent="0.25">
      <c r="B9" s="17" t="s">
        <v>63</v>
      </c>
      <c r="C9" s="14">
        <f>+'Main KPIs'!C9</f>
        <v>157.131</v>
      </c>
      <c r="D9" s="15">
        <f>+'Main KPIs'!D9</f>
        <v>133.99199999999999</v>
      </c>
      <c r="E9" s="16">
        <f>+'Main KPIs'!E9</f>
        <v>0.1726894142933908</v>
      </c>
      <c r="G9" s="2"/>
      <c r="J9" s="17" t="s">
        <v>64</v>
      </c>
      <c r="K9" s="14">
        <f t="shared" si="1"/>
        <v>157.131</v>
      </c>
      <c r="L9" s="15">
        <f t="shared" si="2"/>
        <v>133.99199999999999</v>
      </c>
      <c r="M9" s="16">
        <f t="shared" si="3"/>
        <v>0.1726894142933908</v>
      </c>
    </row>
    <row r="10" spans="2:13" ht="15" customHeight="1" x14ac:dyDescent="0.25">
      <c r="B10" s="17" t="s">
        <v>65</v>
      </c>
      <c r="C10" s="14">
        <f>+'Main KPIs'!C10</f>
        <v>9.2430000000000003</v>
      </c>
      <c r="D10" s="15">
        <f>+'Main KPIs'!D10</f>
        <v>9.6550600000000006</v>
      </c>
      <c r="E10" s="16">
        <f>+'Main KPIs'!E10</f>
        <v>-4.2678139752627131E-2</v>
      </c>
      <c r="G10" s="2"/>
      <c r="J10" s="17" t="s">
        <v>66</v>
      </c>
      <c r="K10" s="14">
        <f t="shared" si="1"/>
        <v>9.2430000000000003</v>
      </c>
      <c r="L10" s="15">
        <f t="shared" si="2"/>
        <v>9.6550600000000006</v>
      </c>
      <c r="M10" s="16">
        <f t="shared" si="3"/>
        <v>-4.2678139752627131E-2</v>
      </c>
    </row>
    <row r="11" spans="2:13" ht="15" customHeight="1" x14ac:dyDescent="0.25">
      <c r="B11" s="17" t="s">
        <v>67</v>
      </c>
      <c r="C11" s="14">
        <f>+'Main KPIs'!C11</f>
        <v>-120.122</v>
      </c>
      <c r="D11" s="15">
        <f>+'Main KPIs'!D11</f>
        <v>-108.76600000000001</v>
      </c>
      <c r="E11" s="16">
        <f>+'Main KPIs'!E11</f>
        <v>0.10440762738355724</v>
      </c>
      <c r="G11" s="2"/>
      <c r="J11" s="17" t="s">
        <v>68</v>
      </c>
      <c r="K11" s="14">
        <f t="shared" si="1"/>
        <v>-120.122</v>
      </c>
      <c r="L11" s="15">
        <f t="shared" si="2"/>
        <v>-108.76600000000001</v>
      </c>
      <c r="M11" s="16">
        <f t="shared" si="3"/>
        <v>0.10440762738355724</v>
      </c>
    </row>
    <row r="12" spans="2:13" ht="15" customHeight="1" x14ac:dyDescent="0.25">
      <c r="B12" s="9" t="s">
        <v>95</v>
      </c>
      <c r="C12" s="10">
        <f>+'Main KPIs'!C25</f>
        <v>605.53399999999999</v>
      </c>
      <c r="D12" s="11">
        <f>+'Main KPIs'!D25</f>
        <v>569.30780000000004</v>
      </c>
      <c r="E12" s="12">
        <f>+'Main KPIs'!E25</f>
        <v>6.3632010662773242E-2</v>
      </c>
      <c r="G12" s="2"/>
      <c r="J12" s="9" t="s">
        <v>96</v>
      </c>
      <c r="K12" s="10">
        <f t="shared" si="1"/>
        <v>605.53399999999999</v>
      </c>
      <c r="L12" s="11">
        <f t="shared" si="2"/>
        <v>569.30780000000004</v>
      </c>
      <c r="M12" s="12">
        <f t="shared" si="3"/>
        <v>6.3632010662773242E-2</v>
      </c>
    </row>
    <row r="13" spans="2:13" ht="15" customHeight="1" x14ac:dyDescent="0.25">
      <c r="B13" s="13" t="s">
        <v>59</v>
      </c>
      <c r="C13" s="14">
        <f>+'Main KPIs'!C26</f>
        <v>216.904</v>
      </c>
      <c r="D13" s="15">
        <f>+'Main KPIs'!D26</f>
        <v>192.83</v>
      </c>
      <c r="E13" s="16">
        <f>+'Main KPIs'!E26</f>
        <v>0.12484571902712216</v>
      </c>
      <c r="G13" s="2"/>
      <c r="J13" s="13" t="s">
        <v>60</v>
      </c>
      <c r="K13" s="14">
        <f t="shared" si="1"/>
        <v>216.904</v>
      </c>
      <c r="L13" s="15">
        <f t="shared" si="2"/>
        <v>192.83</v>
      </c>
      <c r="M13" s="16">
        <f t="shared" si="3"/>
        <v>0.12484571902712216</v>
      </c>
    </row>
    <row r="14" spans="2:13" ht="15" customHeight="1" x14ac:dyDescent="0.25">
      <c r="B14" s="13" t="s">
        <v>61</v>
      </c>
      <c r="C14" s="14">
        <f>+'Main KPIs'!C27</f>
        <v>371.61099999999999</v>
      </c>
      <c r="D14" s="15">
        <f>+'Main KPIs'!D27</f>
        <v>361.2</v>
      </c>
      <c r="E14" s="16">
        <f>+'Main KPIs'!E27</f>
        <v>2.8823366555924768E-2</v>
      </c>
      <c r="G14" s="2"/>
      <c r="J14" s="13" t="s">
        <v>62</v>
      </c>
      <c r="K14" s="14">
        <f t="shared" si="1"/>
        <v>371.61099999999999</v>
      </c>
      <c r="L14" s="15">
        <f t="shared" si="2"/>
        <v>361.2</v>
      </c>
      <c r="M14" s="16">
        <f t="shared" si="3"/>
        <v>2.8823366555924768E-2</v>
      </c>
    </row>
    <row r="15" spans="2:13" ht="15" customHeight="1" x14ac:dyDescent="0.25">
      <c r="B15" s="17" t="s">
        <v>63</v>
      </c>
      <c r="C15" s="14">
        <f>+'Main KPIs'!C28</f>
        <v>55.122999999999998</v>
      </c>
      <c r="D15" s="15">
        <f>+'Main KPIs'!D28</f>
        <v>48.686599999999999</v>
      </c>
      <c r="E15" s="16">
        <f>+'Main KPIs'!E28</f>
        <v>0.13220064658448116</v>
      </c>
      <c r="G15" s="2"/>
      <c r="J15" s="17" t="s">
        <v>64</v>
      </c>
      <c r="K15" s="14">
        <f t="shared" si="1"/>
        <v>55.122999999999998</v>
      </c>
      <c r="L15" s="15">
        <f t="shared" si="2"/>
        <v>48.686599999999999</v>
      </c>
      <c r="M15" s="16">
        <f t="shared" si="3"/>
        <v>0.13220064658448116</v>
      </c>
    </row>
    <row r="16" spans="2:13" ht="15" customHeight="1" x14ac:dyDescent="0.25">
      <c r="B16" s="17" t="s">
        <v>65</v>
      </c>
      <c r="C16" s="14">
        <f>+'Main KPIs'!C29</f>
        <v>9.0120000000000005</v>
      </c>
      <c r="D16" s="15">
        <f>+'Main KPIs'!D29</f>
        <v>9.3740000000000006</v>
      </c>
      <c r="E16" s="16">
        <f>+'Main KPIs'!E29</f>
        <v>-3.8617452528269647E-2</v>
      </c>
      <c r="G16" s="2"/>
      <c r="J16" s="17" t="s">
        <v>66</v>
      </c>
      <c r="K16" s="14">
        <f t="shared" si="1"/>
        <v>9.0120000000000005</v>
      </c>
      <c r="L16" s="15">
        <f t="shared" si="2"/>
        <v>9.3740000000000006</v>
      </c>
      <c r="M16" s="16">
        <f t="shared" si="3"/>
        <v>-3.8617452528269647E-2</v>
      </c>
    </row>
    <row r="17" spans="2:13" ht="15" customHeight="1" x14ac:dyDescent="0.25">
      <c r="B17" s="17" t="s">
        <v>67</v>
      </c>
      <c r="C17" s="14">
        <f>+'Main KPIs'!C30</f>
        <v>-47.116</v>
      </c>
      <c r="D17" s="15">
        <f>+'Main KPIs'!D30</f>
        <v>-42.781999999999996</v>
      </c>
      <c r="E17" s="16">
        <f>+'Main KPIs'!E30</f>
        <v>0.10130428684960968</v>
      </c>
      <c r="G17" s="2"/>
      <c r="J17" s="17" t="s">
        <v>68</v>
      </c>
      <c r="K17" s="14">
        <f t="shared" si="1"/>
        <v>-47.116</v>
      </c>
      <c r="L17" s="15">
        <f t="shared" si="2"/>
        <v>-42.781999999999996</v>
      </c>
      <c r="M17" s="16">
        <f t="shared" si="3"/>
        <v>0.10130428684960968</v>
      </c>
    </row>
    <row r="18" spans="2:13" ht="15" customHeight="1" x14ac:dyDescent="0.25">
      <c r="B18" s="19"/>
      <c r="C18" s="19"/>
      <c r="D18" s="19"/>
      <c r="E18" s="19"/>
      <c r="G18" s="2"/>
      <c r="J18" s="19"/>
      <c r="K18" s="19"/>
      <c r="L18" s="19"/>
      <c r="M18" s="19"/>
    </row>
    <row r="19" spans="2:13" ht="15" customHeight="1" x14ac:dyDescent="0.25">
      <c r="G19" s="2"/>
      <c r="J19" s="4"/>
      <c r="K19" s="4"/>
      <c r="L19" s="4"/>
      <c r="M19" s="4"/>
    </row>
    <row r="20" spans="2:13" ht="15" customHeight="1" x14ac:dyDescent="0.25">
      <c r="G20" s="2"/>
      <c r="J20" s="4"/>
      <c r="K20" s="4"/>
      <c r="L20" s="4"/>
      <c r="M20" s="4"/>
    </row>
    <row r="21" spans="2:13" ht="15" customHeight="1" x14ac:dyDescent="0.25">
      <c r="G21" s="2"/>
      <c r="J21" s="4"/>
      <c r="K21" s="4"/>
      <c r="L21" s="4"/>
      <c r="M21" s="4"/>
    </row>
    <row r="22" spans="2:13" ht="15" customHeight="1" x14ac:dyDescent="0.25">
      <c r="G22" s="2"/>
      <c r="J22" s="4"/>
      <c r="K22" s="4"/>
      <c r="L22" s="4"/>
      <c r="M22" s="4"/>
    </row>
    <row r="23" spans="2:13" ht="15" customHeight="1" x14ac:dyDescent="0.25">
      <c r="G23" s="2"/>
      <c r="J23" s="4"/>
      <c r="K23" s="4"/>
      <c r="L23" s="4"/>
      <c r="M23" s="4"/>
    </row>
    <row r="24" spans="2:13" ht="15" customHeight="1" x14ac:dyDescent="0.25">
      <c r="G24" s="2"/>
      <c r="J24" s="4"/>
      <c r="K24" s="4"/>
      <c r="L24" s="4"/>
      <c r="M24" s="4"/>
    </row>
    <row r="25" spans="2:13" ht="15" customHeight="1" x14ac:dyDescent="0.25">
      <c r="G25" s="2"/>
      <c r="J25" s="4"/>
      <c r="K25" s="4"/>
      <c r="L25" s="4"/>
      <c r="M25" s="4"/>
    </row>
    <row r="26" spans="2:13" ht="15" customHeight="1" x14ac:dyDescent="0.25">
      <c r="G26" s="2"/>
      <c r="J26" s="4"/>
      <c r="K26" s="4"/>
      <c r="L26" s="4"/>
      <c r="M26" s="4"/>
    </row>
    <row r="27" spans="2:13" ht="15" customHeight="1" x14ac:dyDescent="0.25">
      <c r="G27" s="2"/>
      <c r="J27" s="4"/>
      <c r="K27" s="4"/>
      <c r="L27" s="4"/>
      <c r="M27" s="4"/>
    </row>
    <row r="28" spans="2:13" ht="15" customHeight="1" x14ac:dyDescent="0.25">
      <c r="G28" s="2"/>
      <c r="J28" s="4"/>
      <c r="K28" s="4"/>
      <c r="L28" s="4"/>
      <c r="M28" s="4"/>
    </row>
    <row r="29" spans="2:13" ht="15" customHeight="1" x14ac:dyDescent="0.25">
      <c r="G29" s="2"/>
      <c r="J29" s="4"/>
      <c r="K29" s="4"/>
      <c r="L29" s="4"/>
      <c r="M29" s="4"/>
    </row>
  </sheetData>
  <mergeCells count="2">
    <mergeCell ref="B3:E3"/>
    <mergeCell ref="J3:M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1"/>
  <sheetViews>
    <sheetView zoomScale="90" zoomScaleNormal="90" workbookViewId="0">
      <selection activeCell="K7" sqref="K7"/>
    </sheetView>
  </sheetViews>
  <sheetFormatPr baseColWidth="10" defaultColWidth="13.08984375" defaultRowHeight="12.5" x14ac:dyDescent="0.25"/>
  <cols>
    <col min="1" max="1" width="13.08984375" style="1"/>
    <col min="2" max="2" width="31.453125" style="1" customWidth="1"/>
    <col min="3" max="3" width="13.08984375" style="1"/>
    <col min="4" max="4" width="17.90625" style="1" customWidth="1"/>
    <col min="5" max="5" width="19" style="1" customWidth="1"/>
    <col min="6" max="6" width="4.26953125" style="1" customWidth="1"/>
    <col min="7" max="7" width="3.6328125" style="1" customWidth="1"/>
    <col min="8" max="8" width="3.453125" style="27" customWidth="1"/>
    <col min="9" max="9" width="4.26953125" style="1" customWidth="1"/>
    <col min="10" max="10" width="31.453125" style="1" customWidth="1"/>
    <col min="11" max="11" width="17.26953125" style="1" customWidth="1"/>
    <col min="12" max="12" width="13.08984375" style="1"/>
    <col min="13" max="13" width="19" style="1" customWidth="1"/>
    <col min="14" max="16384" width="13.08984375" style="1"/>
  </cols>
  <sheetData>
    <row r="1" spans="2:13" ht="15" customHeight="1" x14ac:dyDescent="0.25">
      <c r="B1" s="3"/>
      <c r="C1" s="3"/>
      <c r="G1" s="2"/>
      <c r="J1" s="4"/>
      <c r="K1" s="4"/>
      <c r="L1" s="4"/>
      <c r="M1" s="4"/>
    </row>
    <row r="2" spans="2:13" ht="15" customHeight="1" x14ac:dyDescent="0.25">
      <c r="B2" s="2"/>
      <c r="C2" s="2"/>
      <c r="G2" s="2"/>
      <c r="J2" s="4"/>
      <c r="K2" s="4"/>
      <c r="L2" s="4"/>
      <c r="M2" s="4"/>
    </row>
    <row r="3" spans="2:13" ht="15" customHeight="1" x14ac:dyDescent="0.25">
      <c r="B3" s="109" t="s">
        <v>97</v>
      </c>
      <c r="C3" s="109"/>
      <c r="D3" s="109"/>
      <c r="E3" s="109"/>
      <c r="G3" s="2"/>
      <c r="J3" s="109" t="s">
        <v>97</v>
      </c>
      <c r="K3" s="109"/>
      <c r="L3" s="109"/>
      <c r="M3" s="109"/>
    </row>
    <row r="4" spans="2:13" ht="15" customHeight="1" x14ac:dyDescent="0.25">
      <c r="G4" s="2"/>
      <c r="J4" s="4"/>
      <c r="K4" s="4"/>
      <c r="L4" s="4"/>
      <c r="M4" s="4"/>
    </row>
    <row r="5" spans="2:13" ht="26.65" customHeight="1" thickBot="1" x14ac:dyDescent="0.3">
      <c r="B5" s="5" t="s">
        <v>0</v>
      </c>
      <c r="C5" s="6" t="str">
        <f>+'Main KPIs'!C5</f>
        <v>1 Oct. 2024- 31 Mar 2025</v>
      </c>
      <c r="D5" s="6" t="str">
        <f>+'Main KPIs'!D5</f>
        <v>1 Oct. 2023- 31 Mar 2024</v>
      </c>
      <c r="E5" s="6" t="s">
        <v>18</v>
      </c>
      <c r="F5" s="7"/>
      <c r="G5" s="2"/>
      <c r="J5" s="5" t="s">
        <v>0</v>
      </c>
      <c r="K5" s="6" t="str">
        <f>+'Main KPIs'!J5</f>
        <v>1 Oct. 2024- 31 Mar 2025</v>
      </c>
      <c r="L5" s="6" t="str">
        <f>+'Main KPIs'!K5</f>
        <v>1 Oct. 2023- 31 Mar 2024</v>
      </c>
      <c r="M5" s="8" t="s">
        <v>3</v>
      </c>
    </row>
    <row r="6" spans="2:13" ht="15" customHeight="1" thickBot="1" x14ac:dyDescent="0.3">
      <c r="B6" s="9" t="s">
        <v>98</v>
      </c>
      <c r="C6" s="10">
        <f>+'Main KPIs'!C12</f>
        <v>2238.672</v>
      </c>
      <c r="D6" s="11">
        <f>+'Main KPIs'!D12</f>
        <v>2144.9110000000001</v>
      </c>
      <c r="E6" s="12">
        <f>+'Main KPIs'!E12</f>
        <v>4.3713235654066818E-2</v>
      </c>
      <c r="G6" s="2"/>
      <c r="J6" s="9" t="s">
        <v>99</v>
      </c>
      <c r="K6" s="10">
        <f>+C6</f>
        <v>2238.672</v>
      </c>
      <c r="L6" s="11">
        <f t="shared" ref="L6:M6" si="0">+D6</f>
        <v>2144.9110000000001</v>
      </c>
      <c r="M6" s="12">
        <f t="shared" si="0"/>
        <v>4.3713235654066818E-2</v>
      </c>
    </row>
    <row r="7" spans="2:13" ht="15" customHeight="1" thickBot="1" x14ac:dyDescent="0.3">
      <c r="B7" s="13" t="s">
        <v>71</v>
      </c>
      <c r="C7" s="14">
        <f>+'Main KPIs'!C13</f>
        <v>2238.672</v>
      </c>
      <c r="D7" s="15">
        <f>+'Main KPIs'!D13</f>
        <v>2144.9110000000001</v>
      </c>
      <c r="E7" s="16">
        <f>+'Main KPIs'!E13</f>
        <v>4.3713235654066818E-2</v>
      </c>
      <c r="G7" s="2"/>
      <c r="J7" s="13" t="s">
        <v>72</v>
      </c>
      <c r="K7" s="14">
        <f t="shared" ref="K7:K9" si="1">+C7</f>
        <v>2238.672</v>
      </c>
      <c r="L7" s="15">
        <f t="shared" ref="L7:L9" si="2">+D7</f>
        <v>2144.9110000000001</v>
      </c>
      <c r="M7" s="16">
        <f t="shared" ref="M7:M9" si="3">+E7</f>
        <v>4.3713235654066818E-2</v>
      </c>
    </row>
    <row r="8" spans="2:13" ht="15" customHeight="1" thickBot="1" x14ac:dyDescent="0.3">
      <c r="B8" s="9" t="s">
        <v>100</v>
      </c>
      <c r="C8" s="10">
        <f>+'Main KPIs'!C31</f>
        <v>213.23099999999999</v>
      </c>
      <c r="D8" s="11">
        <f>+'Main KPIs'!D31</f>
        <v>190.14699999999999</v>
      </c>
      <c r="E8" s="12">
        <f>+'Main KPIs'!E31</f>
        <v>0.12140081095152699</v>
      </c>
      <c r="G8" s="2"/>
      <c r="J8" s="9" t="s">
        <v>101</v>
      </c>
      <c r="K8" s="10">
        <f t="shared" si="1"/>
        <v>213.23099999999999</v>
      </c>
      <c r="L8" s="11">
        <f t="shared" si="2"/>
        <v>190.14699999999999</v>
      </c>
      <c r="M8" s="12">
        <f t="shared" si="3"/>
        <v>0.12140081095152699</v>
      </c>
    </row>
    <row r="9" spans="2:13" ht="15" customHeight="1" thickBot="1" x14ac:dyDescent="0.3">
      <c r="B9" s="13" t="s">
        <v>71</v>
      </c>
      <c r="C9" s="14">
        <f>+'Main KPIs'!C32</f>
        <v>213.23099999999999</v>
      </c>
      <c r="D9" s="15">
        <f>+'Main KPIs'!D32</f>
        <v>190.14699999999999</v>
      </c>
      <c r="E9" s="16">
        <f>+'Main KPIs'!E32</f>
        <v>0.12140081095152699</v>
      </c>
      <c r="G9" s="2"/>
      <c r="J9" s="13" t="s">
        <v>72</v>
      </c>
      <c r="K9" s="14">
        <f t="shared" si="1"/>
        <v>213.23099999999999</v>
      </c>
      <c r="L9" s="15">
        <f t="shared" si="2"/>
        <v>190.14699999999999</v>
      </c>
      <c r="M9" s="16">
        <f t="shared" si="3"/>
        <v>0.12140081095152699</v>
      </c>
    </row>
    <row r="10" spans="2:13" ht="15" customHeight="1" x14ac:dyDescent="0.25">
      <c r="B10" s="19"/>
      <c r="C10" s="19"/>
      <c r="D10" s="19"/>
      <c r="E10" s="19"/>
      <c r="G10" s="2"/>
      <c r="J10" s="19"/>
      <c r="K10" s="19"/>
      <c r="L10" s="19"/>
      <c r="M10" s="19"/>
    </row>
    <row r="11" spans="2:13" ht="15" customHeight="1" x14ac:dyDescent="0.25">
      <c r="G11" s="2"/>
      <c r="J11" s="4"/>
      <c r="K11" s="4"/>
      <c r="L11" s="4"/>
      <c r="M11" s="4"/>
    </row>
    <row r="12" spans="2:13" ht="15" customHeight="1" x14ac:dyDescent="0.25">
      <c r="G12" s="2"/>
      <c r="J12" s="4"/>
      <c r="K12" s="4"/>
      <c r="L12" s="4"/>
      <c r="M12" s="4"/>
    </row>
    <row r="13" spans="2:13" ht="15" customHeight="1" x14ac:dyDescent="0.25">
      <c r="G13" s="2"/>
      <c r="J13" s="4"/>
      <c r="K13" s="4"/>
      <c r="L13" s="4"/>
      <c r="M13" s="4"/>
    </row>
    <row r="14" spans="2:13" ht="15" customHeight="1" x14ac:dyDescent="0.25">
      <c r="G14" s="2"/>
      <c r="J14" s="4"/>
      <c r="K14" s="4"/>
      <c r="L14" s="4"/>
      <c r="M14" s="4"/>
    </row>
    <row r="15" spans="2:13" ht="15" customHeight="1" x14ac:dyDescent="0.25">
      <c r="G15" s="2"/>
      <c r="J15" s="4"/>
      <c r="K15" s="4"/>
      <c r="L15" s="4"/>
      <c r="M15" s="4"/>
    </row>
    <row r="16" spans="2:13" ht="15" customHeight="1" x14ac:dyDescent="0.25">
      <c r="G16" s="2"/>
      <c r="J16" s="4"/>
      <c r="K16" s="4"/>
      <c r="L16" s="4"/>
      <c r="M16" s="4"/>
    </row>
    <row r="17" spans="7:13" ht="15" customHeight="1" x14ac:dyDescent="0.25">
      <c r="G17" s="2"/>
      <c r="J17" s="4"/>
      <c r="K17" s="4"/>
      <c r="L17" s="4"/>
      <c r="M17" s="4"/>
    </row>
    <row r="18" spans="7:13" ht="15" customHeight="1" x14ac:dyDescent="0.25">
      <c r="G18" s="2"/>
      <c r="J18" s="4"/>
      <c r="K18" s="4"/>
      <c r="L18" s="4"/>
      <c r="M18" s="4"/>
    </row>
    <row r="19" spans="7:13" ht="15" customHeight="1" x14ac:dyDescent="0.25">
      <c r="G19" s="2"/>
      <c r="J19" s="4"/>
      <c r="K19" s="4"/>
      <c r="L19" s="4"/>
      <c r="M19" s="4"/>
    </row>
    <row r="20" spans="7:13" ht="15" customHeight="1" x14ac:dyDescent="0.25">
      <c r="G20" s="2"/>
      <c r="J20" s="4"/>
      <c r="K20" s="4"/>
      <c r="L20" s="4"/>
      <c r="M20" s="4"/>
    </row>
    <row r="21" spans="7:13" ht="15" customHeight="1" x14ac:dyDescent="0.25">
      <c r="G21" s="2"/>
      <c r="J21" s="4"/>
      <c r="K21" s="4"/>
      <c r="L21" s="4"/>
      <c r="M21" s="4"/>
    </row>
  </sheetData>
  <mergeCells count="2">
    <mergeCell ref="B3:E3"/>
    <mergeCell ref="J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3"/>
  <sheetViews>
    <sheetView zoomScale="80" zoomScaleNormal="80" workbookViewId="0">
      <selection activeCell="K7" sqref="K7"/>
    </sheetView>
  </sheetViews>
  <sheetFormatPr baseColWidth="10" defaultColWidth="13.08984375" defaultRowHeight="12.5" x14ac:dyDescent="0.25"/>
  <cols>
    <col min="1" max="1" width="13.08984375" style="1"/>
    <col min="2" max="2" width="31.453125" style="1" customWidth="1"/>
    <col min="3" max="3" width="13.08984375" style="1"/>
    <col min="4" max="4" width="17.90625" style="1" customWidth="1"/>
    <col min="5" max="5" width="19" style="1" customWidth="1"/>
    <col min="6" max="6" width="4.26953125" style="1" customWidth="1"/>
    <col min="7" max="7" width="3.6328125" style="1" customWidth="1"/>
    <col min="8" max="8" width="3.453125" style="27" customWidth="1"/>
    <col min="9" max="9" width="4.26953125" style="1" customWidth="1"/>
    <col min="10" max="10" width="31.453125" style="1" customWidth="1"/>
    <col min="11" max="11" width="17.26953125" style="1" customWidth="1"/>
    <col min="12" max="12" width="13.08984375" style="1"/>
    <col min="13" max="13" width="19" style="1" customWidth="1"/>
    <col min="14" max="16384" width="13.08984375" style="1"/>
  </cols>
  <sheetData>
    <row r="1" spans="2:13" ht="15" customHeight="1" x14ac:dyDescent="0.25">
      <c r="B1" s="3"/>
      <c r="C1" s="3"/>
      <c r="G1" s="2"/>
      <c r="J1" s="4"/>
      <c r="K1" s="4"/>
      <c r="L1" s="4"/>
      <c r="M1" s="4"/>
    </row>
    <row r="2" spans="2:13" ht="15" customHeight="1" x14ac:dyDescent="0.25">
      <c r="G2" s="2"/>
      <c r="J2" s="4"/>
      <c r="K2" s="4"/>
      <c r="L2" s="4"/>
      <c r="M2" s="4"/>
    </row>
    <row r="3" spans="2:13" ht="15" customHeight="1" x14ac:dyDescent="0.25">
      <c r="B3" s="109" t="s">
        <v>102</v>
      </c>
      <c r="C3" s="109"/>
      <c r="D3" s="109"/>
      <c r="E3" s="109"/>
      <c r="G3" s="2"/>
      <c r="J3" s="109" t="s">
        <v>102</v>
      </c>
      <c r="K3" s="109"/>
      <c r="L3" s="109"/>
      <c r="M3" s="109"/>
    </row>
    <row r="4" spans="2:13" ht="15" customHeight="1" x14ac:dyDescent="0.25">
      <c r="C4" s="4"/>
      <c r="G4" s="2"/>
      <c r="J4" s="4"/>
      <c r="K4" s="4"/>
      <c r="L4" s="4"/>
      <c r="M4" s="4"/>
    </row>
    <row r="5" spans="2:13" ht="26.65" customHeight="1" thickBot="1" x14ac:dyDescent="0.3">
      <c r="B5" s="5" t="s">
        <v>0</v>
      </c>
      <c r="C5" s="6" t="str">
        <f>+'Main KPIs'!C5</f>
        <v>1 Oct. 2024- 31 Mar 2025</v>
      </c>
      <c r="D5" s="6" t="str">
        <f>+'Main KPIs'!D5</f>
        <v>1 Oct. 2023- 31 Mar 2024</v>
      </c>
      <c r="E5" s="6" t="s">
        <v>18</v>
      </c>
      <c r="F5" s="7"/>
      <c r="G5" s="2"/>
      <c r="J5" s="5" t="s">
        <v>0</v>
      </c>
      <c r="K5" s="6" t="str">
        <f>+'Main KPIs'!J5</f>
        <v>1 Oct. 2024- 31 Mar 2025</v>
      </c>
      <c r="L5" s="6" t="str">
        <f>+'Main KPIs'!K5</f>
        <v>1 Oct. 2023- 31 Mar 2024</v>
      </c>
      <c r="M5" s="8" t="s">
        <v>3</v>
      </c>
    </row>
    <row r="6" spans="2:13" ht="15" customHeight="1" thickBot="1" x14ac:dyDescent="0.3">
      <c r="B6" s="9" t="s">
        <v>103</v>
      </c>
      <c r="C6" s="10">
        <f>+'Main KPIs'!C14</f>
        <v>1748.944</v>
      </c>
      <c r="D6" s="11">
        <f>+'Main KPIs'!D14</f>
        <v>1827.0797</v>
      </c>
      <c r="E6" s="12">
        <f>+'Main KPIs'!E14</f>
        <v>-4.2765348441012208E-2</v>
      </c>
      <c r="G6" s="2"/>
      <c r="J6" s="9" t="s">
        <v>104</v>
      </c>
      <c r="K6" s="10">
        <f>+C6</f>
        <v>1748.944</v>
      </c>
      <c r="L6" s="11">
        <f t="shared" ref="L6:M6" si="0">+D6</f>
        <v>1827.0797</v>
      </c>
      <c r="M6" s="12">
        <f t="shared" si="0"/>
        <v>-4.2765348441012208E-2</v>
      </c>
    </row>
    <row r="7" spans="2:13" ht="15" customHeight="1" thickBot="1" x14ac:dyDescent="0.3">
      <c r="B7" s="13" t="s">
        <v>59</v>
      </c>
      <c r="C7" s="14">
        <f>+'Main KPIs'!C15</f>
        <v>1748.944</v>
      </c>
      <c r="D7" s="15">
        <f>+'Main KPIs'!D15</f>
        <v>1827.0797</v>
      </c>
      <c r="E7" s="16">
        <f>+'Main KPIs'!E15</f>
        <v>-4.2765348441012208E-2</v>
      </c>
      <c r="G7" s="2"/>
      <c r="J7" s="13" t="s">
        <v>60</v>
      </c>
      <c r="K7" s="14">
        <f t="shared" ref="K7:K9" si="1">+C7</f>
        <v>1748.944</v>
      </c>
      <c r="L7" s="15">
        <f t="shared" ref="L7:L9" si="2">+D7</f>
        <v>1827.0797</v>
      </c>
      <c r="M7" s="16">
        <f t="shared" ref="M7:M9" si="3">+E7</f>
        <v>-4.2765348441012208E-2</v>
      </c>
    </row>
    <row r="8" spans="2:13" ht="15" customHeight="1" thickBot="1" x14ac:dyDescent="0.3">
      <c r="B8" s="9" t="s">
        <v>105</v>
      </c>
      <c r="C8" s="10">
        <f>+'Main KPIs'!C33</f>
        <v>100.59399999999999</v>
      </c>
      <c r="D8" s="11">
        <f>+'Main KPIs'!D33</f>
        <v>110.849</v>
      </c>
      <c r="E8" s="12">
        <f>+'Main KPIs'!E33</f>
        <v>-9.2513238730164593E-2</v>
      </c>
      <c r="G8" s="2"/>
      <c r="J8" s="9" t="s">
        <v>106</v>
      </c>
      <c r="K8" s="10">
        <f t="shared" si="1"/>
        <v>100.59399999999999</v>
      </c>
      <c r="L8" s="11">
        <f t="shared" si="2"/>
        <v>110.849</v>
      </c>
      <c r="M8" s="12">
        <f t="shared" si="3"/>
        <v>-9.2513238730164593E-2</v>
      </c>
    </row>
    <row r="9" spans="2:13" ht="15" customHeight="1" thickBot="1" x14ac:dyDescent="0.3">
      <c r="B9" s="13" t="s">
        <v>59</v>
      </c>
      <c r="C9" s="14">
        <f>+'Main KPIs'!C34</f>
        <v>100.59399999999999</v>
      </c>
      <c r="D9" s="15">
        <f>+'Main KPIs'!D34</f>
        <v>110.849</v>
      </c>
      <c r="E9" s="16">
        <f>+'Main KPIs'!E34</f>
        <v>-9.2513238730164593E-2</v>
      </c>
      <c r="G9" s="2"/>
      <c r="J9" s="13" t="s">
        <v>60</v>
      </c>
      <c r="K9" s="14">
        <f t="shared" si="1"/>
        <v>100.59399999999999</v>
      </c>
      <c r="L9" s="15">
        <f t="shared" si="2"/>
        <v>110.849</v>
      </c>
      <c r="M9" s="16">
        <f t="shared" si="3"/>
        <v>-9.2513238730164593E-2</v>
      </c>
    </row>
    <row r="10" spans="2:13" ht="15" customHeight="1" x14ac:dyDescent="0.25">
      <c r="B10" s="19"/>
      <c r="C10" s="19"/>
      <c r="D10" s="19"/>
      <c r="E10" s="19"/>
      <c r="G10" s="2"/>
      <c r="J10" s="19"/>
      <c r="K10" s="19"/>
      <c r="L10" s="19"/>
      <c r="M10" s="19"/>
    </row>
    <row r="11" spans="2:13" ht="15" customHeight="1" x14ac:dyDescent="0.25">
      <c r="G11" s="2"/>
      <c r="J11" s="4"/>
      <c r="K11" s="4"/>
      <c r="L11" s="4"/>
      <c r="M11" s="4"/>
    </row>
    <row r="12" spans="2:13" ht="15" customHeight="1" x14ac:dyDescent="0.25">
      <c r="G12" s="2"/>
      <c r="J12" s="4"/>
      <c r="K12" s="4"/>
      <c r="L12" s="4"/>
      <c r="M12" s="4"/>
    </row>
    <row r="13" spans="2:13" ht="15" customHeight="1" x14ac:dyDescent="0.25">
      <c r="G13" s="2"/>
      <c r="J13" s="4"/>
      <c r="K13" s="4"/>
      <c r="L13" s="4"/>
      <c r="M13" s="4"/>
    </row>
    <row r="14" spans="2:13" ht="15" customHeight="1" x14ac:dyDescent="0.25">
      <c r="G14" s="2"/>
      <c r="J14" s="4"/>
      <c r="K14" s="4"/>
      <c r="L14" s="4"/>
      <c r="M14" s="4"/>
    </row>
    <row r="15" spans="2:13" ht="15" customHeight="1" x14ac:dyDescent="0.25">
      <c r="G15" s="2"/>
      <c r="J15" s="4"/>
      <c r="K15" s="4"/>
      <c r="L15" s="4"/>
      <c r="M15" s="4"/>
    </row>
    <row r="16" spans="2:13" ht="15" customHeight="1" x14ac:dyDescent="0.25">
      <c r="G16" s="2"/>
      <c r="J16" s="4"/>
      <c r="K16" s="4"/>
      <c r="L16" s="4"/>
      <c r="M16" s="4"/>
    </row>
    <row r="17" spans="7:13" ht="15" customHeight="1" x14ac:dyDescent="0.25">
      <c r="G17" s="2"/>
      <c r="J17" s="4"/>
      <c r="K17" s="4"/>
      <c r="L17" s="4"/>
      <c r="M17" s="4"/>
    </row>
    <row r="18" spans="7:13" ht="15" customHeight="1" x14ac:dyDescent="0.25">
      <c r="G18" s="2"/>
      <c r="J18" s="4"/>
      <c r="K18" s="4"/>
      <c r="L18" s="4"/>
      <c r="M18" s="4"/>
    </row>
    <row r="19" spans="7:13" ht="15" customHeight="1" x14ac:dyDescent="0.25">
      <c r="G19" s="2"/>
      <c r="J19" s="4"/>
      <c r="K19" s="4"/>
      <c r="L19" s="4"/>
      <c r="M19" s="4"/>
    </row>
    <row r="20" spans="7:13" ht="15" customHeight="1" x14ac:dyDescent="0.25">
      <c r="G20" s="2"/>
      <c r="J20" s="4"/>
      <c r="K20" s="4"/>
      <c r="L20" s="4"/>
      <c r="M20" s="4"/>
    </row>
    <row r="21" spans="7:13" ht="15" customHeight="1" x14ac:dyDescent="0.25">
      <c r="G21" s="2"/>
      <c r="J21" s="4"/>
      <c r="K21" s="4"/>
      <c r="L21" s="4"/>
      <c r="M21" s="4"/>
    </row>
    <row r="22" spans="7:13" ht="15" customHeight="1" x14ac:dyDescent="0.25">
      <c r="G22" s="2"/>
      <c r="J22" s="4"/>
      <c r="K22" s="4"/>
      <c r="L22" s="4"/>
      <c r="M22" s="4"/>
    </row>
    <row r="23" spans="7:13" ht="15" customHeight="1" x14ac:dyDescent="0.25">
      <c r="G23" s="2"/>
      <c r="J23" s="4"/>
      <c r="K23" s="4"/>
      <c r="L23" s="4"/>
      <c r="M23" s="4"/>
    </row>
  </sheetData>
  <mergeCells count="2">
    <mergeCell ref="B3:E3"/>
    <mergeCell ref="J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2:U60"/>
  <sheetViews>
    <sheetView topLeftCell="A9" zoomScale="60" zoomScaleNormal="60" workbookViewId="0">
      <selection activeCell="O8" sqref="O8"/>
    </sheetView>
  </sheetViews>
  <sheetFormatPr baseColWidth="10" defaultRowHeight="12.5" x14ac:dyDescent="0.25"/>
  <cols>
    <col min="1" max="16384" width="10.90625" style="1"/>
  </cols>
  <sheetData>
    <row r="12" spans="2:21" ht="13" thickBot="1" x14ac:dyDescent="0.3"/>
    <row r="13" spans="2:21" x14ac:dyDescent="0.25"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1"/>
    </row>
    <row r="14" spans="2:21" x14ac:dyDescent="0.25">
      <c r="B14" s="62"/>
      <c r="U14" s="63"/>
    </row>
    <row r="15" spans="2:21" x14ac:dyDescent="0.25">
      <c r="B15" s="62"/>
      <c r="U15" s="63"/>
    </row>
    <row r="16" spans="2:21" x14ac:dyDescent="0.25">
      <c r="B16" s="62"/>
      <c r="U16" s="63"/>
    </row>
    <row r="17" spans="2:21" x14ac:dyDescent="0.25">
      <c r="B17" s="62"/>
      <c r="U17" s="63"/>
    </row>
    <row r="18" spans="2:21" x14ac:dyDescent="0.25">
      <c r="B18" s="62"/>
      <c r="U18" s="63"/>
    </row>
    <row r="19" spans="2:21" x14ac:dyDescent="0.25">
      <c r="B19" s="62"/>
      <c r="U19" s="63"/>
    </row>
    <row r="20" spans="2:21" x14ac:dyDescent="0.25">
      <c r="B20" s="62"/>
      <c r="U20" s="63"/>
    </row>
    <row r="21" spans="2:21" x14ac:dyDescent="0.25">
      <c r="B21" s="62"/>
      <c r="U21" s="63"/>
    </row>
    <row r="22" spans="2:21" x14ac:dyDescent="0.25">
      <c r="B22" s="62"/>
      <c r="U22" s="63"/>
    </row>
    <row r="23" spans="2:21" x14ac:dyDescent="0.25">
      <c r="B23" s="62"/>
      <c r="U23" s="63"/>
    </row>
    <row r="24" spans="2:21" x14ac:dyDescent="0.25">
      <c r="B24" s="62"/>
      <c r="U24" s="63"/>
    </row>
    <row r="25" spans="2:21" x14ac:dyDescent="0.25">
      <c r="B25" s="62"/>
      <c r="U25" s="63"/>
    </row>
    <row r="26" spans="2:21" x14ac:dyDescent="0.25">
      <c r="B26" s="62"/>
      <c r="U26" s="63"/>
    </row>
    <row r="27" spans="2:21" x14ac:dyDescent="0.25">
      <c r="B27" s="62"/>
      <c r="U27" s="63"/>
    </row>
    <row r="28" spans="2:21" x14ac:dyDescent="0.25">
      <c r="B28" s="62"/>
      <c r="U28" s="63"/>
    </row>
    <row r="29" spans="2:21" x14ac:dyDescent="0.25">
      <c r="B29" s="62"/>
      <c r="U29" s="63"/>
    </row>
    <row r="30" spans="2:21" x14ac:dyDescent="0.25">
      <c r="B30" s="62"/>
      <c r="U30" s="63"/>
    </row>
    <row r="31" spans="2:21" x14ac:dyDescent="0.25">
      <c r="B31" s="62"/>
      <c r="U31" s="63"/>
    </row>
    <row r="32" spans="2:21" x14ac:dyDescent="0.25">
      <c r="B32" s="62"/>
      <c r="U32" s="63"/>
    </row>
    <row r="33" spans="2:21" x14ac:dyDescent="0.25">
      <c r="B33" s="62"/>
      <c r="U33" s="63"/>
    </row>
    <row r="34" spans="2:21" x14ac:dyDescent="0.25">
      <c r="B34" s="62"/>
      <c r="U34" s="63"/>
    </row>
    <row r="35" spans="2:21" x14ac:dyDescent="0.25">
      <c r="B35" s="62"/>
      <c r="U35" s="63"/>
    </row>
    <row r="36" spans="2:21" x14ac:dyDescent="0.25">
      <c r="B36" s="62"/>
      <c r="U36" s="63"/>
    </row>
    <row r="37" spans="2:21" x14ac:dyDescent="0.25">
      <c r="B37" s="62"/>
      <c r="U37" s="63"/>
    </row>
    <row r="38" spans="2:21" x14ac:dyDescent="0.25">
      <c r="B38" s="62"/>
      <c r="U38" s="63"/>
    </row>
    <row r="39" spans="2:21" x14ac:dyDescent="0.25">
      <c r="B39" s="62"/>
      <c r="U39" s="63"/>
    </row>
    <row r="40" spans="2:21" x14ac:dyDescent="0.25">
      <c r="B40" s="62"/>
      <c r="U40" s="63"/>
    </row>
    <row r="41" spans="2:21" x14ac:dyDescent="0.25">
      <c r="B41" s="62"/>
      <c r="U41" s="63"/>
    </row>
    <row r="42" spans="2:21" x14ac:dyDescent="0.25">
      <c r="B42" s="62"/>
      <c r="U42" s="63"/>
    </row>
    <row r="43" spans="2:21" x14ac:dyDescent="0.25">
      <c r="B43" s="62"/>
      <c r="U43" s="63"/>
    </row>
    <row r="44" spans="2:21" x14ac:dyDescent="0.25">
      <c r="B44" s="62"/>
      <c r="U44" s="63"/>
    </row>
    <row r="45" spans="2:21" x14ac:dyDescent="0.25">
      <c r="B45" s="62"/>
      <c r="U45" s="63"/>
    </row>
    <row r="46" spans="2:21" x14ac:dyDescent="0.25">
      <c r="B46" s="62"/>
      <c r="U46" s="63"/>
    </row>
    <row r="47" spans="2:21" x14ac:dyDescent="0.25">
      <c r="B47" s="62"/>
      <c r="U47" s="63"/>
    </row>
    <row r="48" spans="2:21" x14ac:dyDescent="0.25">
      <c r="B48" s="62"/>
      <c r="U48" s="63"/>
    </row>
    <row r="49" spans="2:21" x14ac:dyDescent="0.25">
      <c r="B49" s="62"/>
      <c r="U49" s="63"/>
    </row>
    <row r="50" spans="2:21" x14ac:dyDescent="0.25">
      <c r="B50" s="62"/>
      <c r="U50" s="63"/>
    </row>
    <row r="51" spans="2:21" x14ac:dyDescent="0.25">
      <c r="B51" s="62"/>
      <c r="U51" s="63"/>
    </row>
    <row r="52" spans="2:21" x14ac:dyDescent="0.25">
      <c r="B52" s="62"/>
      <c r="U52" s="63"/>
    </row>
    <row r="53" spans="2:21" x14ac:dyDescent="0.25">
      <c r="B53" s="62"/>
      <c r="U53" s="63"/>
    </row>
    <row r="54" spans="2:21" x14ac:dyDescent="0.25">
      <c r="B54" s="62"/>
      <c r="U54" s="63"/>
    </row>
    <row r="55" spans="2:21" x14ac:dyDescent="0.25">
      <c r="B55" s="62"/>
      <c r="U55" s="63"/>
    </row>
    <row r="56" spans="2:21" x14ac:dyDescent="0.25">
      <c r="B56" s="62"/>
      <c r="U56" s="63"/>
    </row>
    <row r="57" spans="2:21" x14ac:dyDescent="0.25">
      <c r="B57" s="62"/>
      <c r="U57" s="63"/>
    </row>
    <row r="58" spans="2:21" x14ac:dyDescent="0.25">
      <c r="B58" s="62"/>
      <c r="U58" s="63"/>
    </row>
    <row r="59" spans="2:21" x14ac:dyDescent="0.25">
      <c r="B59" s="62"/>
      <c r="U59" s="63"/>
    </row>
    <row r="60" spans="2:21" ht="13" thickBot="1" x14ac:dyDescent="0.3">
      <c r="B60" s="64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48"/>
  <sheetViews>
    <sheetView showRuler="0" topLeftCell="B11" zoomScaleNormal="100" workbookViewId="0">
      <selection activeCell="E23" sqref="E23"/>
    </sheetView>
  </sheetViews>
  <sheetFormatPr baseColWidth="10" defaultColWidth="13.08984375" defaultRowHeight="12.5" x14ac:dyDescent="0.25"/>
  <cols>
    <col min="1" max="1" width="13.08984375" style="1"/>
    <col min="2" max="2" width="48.81640625" style="1" customWidth="1"/>
    <col min="3" max="5" width="13.08984375" style="1"/>
    <col min="6" max="6" width="7.7265625" style="1" bestFit="1" customWidth="1"/>
    <col min="7" max="7" width="3.1796875" style="27" customWidth="1"/>
    <col min="8" max="8" width="3.453125" style="1" customWidth="1"/>
    <col min="9" max="9" width="54" style="1" customWidth="1"/>
    <col min="10" max="16384" width="13.08984375" style="1"/>
  </cols>
  <sheetData>
    <row r="1" spans="2:13" ht="15" customHeight="1" x14ac:dyDescent="0.25">
      <c r="B1" s="28"/>
      <c r="C1" s="28"/>
      <c r="G1" s="25"/>
    </row>
    <row r="2" spans="2:13" ht="15" customHeight="1" x14ac:dyDescent="0.25">
      <c r="B2" s="67"/>
      <c r="C2" s="67"/>
      <c r="G2" s="25"/>
    </row>
    <row r="3" spans="2:13" ht="15" customHeight="1" x14ac:dyDescent="0.25">
      <c r="B3" s="109" t="s">
        <v>16</v>
      </c>
      <c r="C3" s="109"/>
      <c r="D3" s="109"/>
      <c r="E3" s="109"/>
      <c r="F3" s="2"/>
      <c r="G3" s="25"/>
      <c r="H3" s="2"/>
      <c r="I3" s="109" t="s">
        <v>17</v>
      </c>
      <c r="J3" s="109"/>
      <c r="K3" s="109"/>
      <c r="L3" s="110"/>
    </row>
    <row r="4" spans="2:13" ht="15" customHeight="1" x14ac:dyDescent="0.25">
      <c r="B4" s="2"/>
      <c r="C4" s="2"/>
      <c r="D4" s="2"/>
      <c r="E4" s="2"/>
      <c r="F4" s="2"/>
      <c r="G4" s="25"/>
      <c r="H4" s="2"/>
      <c r="I4" s="2"/>
      <c r="J4" s="2"/>
      <c r="K4" s="2"/>
    </row>
    <row r="5" spans="2:13" ht="35.75" customHeight="1" thickBot="1" x14ac:dyDescent="0.3">
      <c r="B5" s="5" t="s">
        <v>0</v>
      </c>
      <c r="C5" s="6" t="str">
        <f>+'Main KPIs'!C5</f>
        <v>1 Oct. 2024- 31 Mar 2025</v>
      </c>
      <c r="D5" s="6" t="str">
        <f>+'Main KPIs'!D5</f>
        <v>1 Oct. 2023- 31 Mar 2024</v>
      </c>
      <c r="E5" s="6" t="s">
        <v>18</v>
      </c>
      <c r="F5" s="7"/>
      <c r="G5" s="25"/>
      <c r="H5" s="2"/>
      <c r="I5" s="5" t="s">
        <v>0</v>
      </c>
      <c r="J5" s="6" t="str">
        <f>+'Main KPIs'!J5</f>
        <v>1 Oct. 2024- 31 Mar 2025</v>
      </c>
      <c r="K5" s="6" t="str">
        <f>+'Main KPIs'!K5</f>
        <v>1 Oct. 2023- 31 Mar 2024</v>
      </c>
      <c r="L5" s="6" t="s">
        <v>3</v>
      </c>
      <c r="M5" s="7"/>
    </row>
    <row r="6" spans="2:13" ht="15" customHeight="1" thickBot="1" x14ac:dyDescent="0.3">
      <c r="B6" s="29" t="s">
        <v>4</v>
      </c>
      <c r="C6" s="30">
        <v>6425.0259999999998</v>
      </c>
      <c r="D6" s="30">
        <v>6206.4750000000004</v>
      </c>
      <c r="E6" s="94">
        <f>+C6/D6-1</f>
        <v>3.5213386020244819E-2</v>
      </c>
      <c r="F6" s="93"/>
      <c r="G6" s="25"/>
      <c r="H6" s="2"/>
      <c r="I6" s="29" t="s">
        <v>5</v>
      </c>
      <c r="J6" s="30">
        <f>+C6</f>
        <v>6425.0259999999998</v>
      </c>
      <c r="K6" s="30">
        <f t="shared" ref="K6:L6" si="0">+D6</f>
        <v>6206.4750000000004</v>
      </c>
      <c r="L6" s="12">
        <f t="shared" si="0"/>
        <v>3.5213386020244819E-2</v>
      </c>
    </row>
    <row r="7" spans="2:13" ht="15" customHeight="1" thickBot="1" x14ac:dyDescent="0.3">
      <c r="B7" s="29" t="s">
        <v>6</v>
      </c>
      <c r="C7" s="30">
        <v>915.875</v>
      </c>
      <c r="D7" s="30">
        <v>867.18600000000004</v>
      </c>
      <c r="E7" s="94">
        <f t="shared" ref="E7:E27" si="1">+C7/D7-1</f>
        <v>5.6145970991229088E-2</v>
      </c>
      <c r="F7" s="93"/>
      <c r="G7" s="25"/>
      <c r="H7" s="2"/>
      <c r="I7" s="29" t="s">
        <v>7</v>
      </c>
      <c r="J7" s="30">
        <f t="shared" ref="J7:J27" si="2">+C7</f>
        <v>915.875</v>
      </c>
      <c r="K7" s="30">
        <f t="shared" ref="K7:K27" si="3">+D7</f>
        <v>867.18600000000004</v>
      </c>
      <c r="L7" s="12">
        <f t="shared" ref="L7:L27" si="4">+E7</f>
        <v>5.6145970991229088E-2</v>
      </c>
    </row>
    <row r="8" spans="2:13" ht="15" customHeight="1" thickBot="1" x14ac:dyDescent="0.3">
      <c r="B8" s="31" t="s">
        <v>19</v>
      </c>
      <c r="C8" s="32">
        <v>-627.16</v>
      </c>
      <c r="D8" s="32">
        <v>-591.44299999999998</v>
      </c>
      <c r="E8" s="95">
        <f>-(+C8/D8-1)</f>
        <v>-6.0389589529337595E-2</v>
      </c>
      <c r="F8" s="93"/>
      <c r="G8" s="25"/>
      <c r="H8" s="2"/>
      <c r="I8" s="31" t="s">
        <v>20</v>
      </c>
      <c r="J8" s="32">
        <f t="shared" si="2"/>
        <v>-627.16</v>
      </c>
      <c r="K8" s="32">
        <f t="shared" si="3"/>
        <v>-591.44299999999998</v>
      </c>
      <c r="L8" s="16">
        <f t="shared" si="4"/>
        <v>-6.0389589529337595E-2</v>
      </c>
    </row>
    <row r="9" spans="2:13" ht="15" customHeight="1" thickBot="1" x14ac:dyDescent="0.3">
      <c r="B9" s="31" t="s">
        <v>21</v>
      </c>
      <c r="C9" s="32">
        <v>-35.728000000000002</v>
      </c>
      <c r="D9" s="32">
        <v>-33.496000000000002</v>
      </c>
      <c r="E9" s="95">
        <f>-(+C9/D9-1)</f>
        <v>-6.6634822068306621E-2</v>
      </c>
      <c r="F9" s="93"/>
      <c r="G9" s="25"/>
      <c r="H9" s="2"/>
      <c r="I9" s="31" t="s">
        <v>22</v>
      </c>
      <c r="J9" s="32">
        <f t="shared" si="2"/>
        <v>-35.728000000000002</v>
      </c>
      <c r="K9" s="32">
        <f t="shared" si="3"/>
        <v>-33.496000000000002</v>
      </c>
      <c r="L9" s="16">
        <f t="shared" si="4"/>
        <v>-6.6634822068306621E-2</v>
      </c>
    </row>
    <row r="10" spans="2:13" ht="15" customHeight="1" thickBot="1" x14ac:dyDescent="0.3">
      <c r="B10" s="33" t="s">
        <v>23</v>
      </c>
      <c r="C10" s="32">
        <v>-51.015999999999998</v>
      </c>
      <c r="D10" s="32">
        <v>-49.156999999999996</v>
      </c>
      <c r="E10" s="95">
        <f>-(+C10/D10-1)</f>
        <v>-3.7817604817218298E-2</v>
      </c>
      <c r="F10" s="93"/>
      <c r="G10" s="25"/>
      <c r="H10" s="2"/>
      <c r="I10" s="33" t="s">
        <v>24</v>
      </c>
      <c r="J10" s="32">
        <f t="shared" si="2"/>
        <v>-51.015999999999998</v>
      </c>
      <c r="K10" s="32">
        <f t="shared" si="3"/>
        <v>-49.156999999999996</v>
      </c>
      <c r="L10" s="16">
        <f t="shared" si="4"/>
        <v>-3.7817604817218298E-2</v>
      </c>
    </row>
    <row r="11" spans="2:13" ht="15" customHeight="1" thickBot="1" x14ac:dyDescent="0.3">
      <c r="B11" s="34" t="s">
        <v>25</v>
      </c>
      <c r="C11" s="35">
        <v>-713.904</v>
      </c>
      <c r="D11" s="35">
        <v>-674.096</v>
      </c>
      <c r="E11" s="99">
        <f>-(+C11/D11-1)</f>
        <v>-5.9053903301606869E-2</v>
      </c>
      <c r="F11" s="93"/>
      <c r="G11" s="25"/>
      <c r="H11" s="2"/>
      <c r="I11" s="34" t="s">
        <v>26</v>
      </c>
      <c r="J11" s="35">
        <f t="shared" si="2"/>
        <v>-713.904</v>
      </c>
      <c r="K11" s="35">
        <f t="shared" si="3"/>
        <v>-674.096</v>
      </c>
      <c r="L11" s="12">
        <f t="shared" si="4"/>
        <v>-5.9053903301606869E-2</v>
      </c>
    </row>
    <row r="12" spans="2:13" ht="15" customHeight="1" thickBot="1" x14ac:dyDescent="0.3">
      <c r="B12" s="29" t="s">
        <v>27</v>
      </c>
      <c r="C12" s="36">
        <v>201.971</v>
      </c>
      <c r="D12" s="36">
        <v>193.09</v>
      </c>
      <c r="E12" s="94">
        <f t="shared" si="1"/>
        <v>4.5994096017401231E-2</v>
      </c>
      <c r="F12" s="93"/>
      <c r="G12" s="25"/>
      <c r="H12" s="2"/>
      <c r="I12" s="29" t="s">
        <v>9</v>
      </c>
      <c r="J12" s="36">
        <f t="shared" si="2"/>
        <v>201.971</v>
      </c>
      <c r="K12" s="36">
        <f t="shared" si="3"/>
        <v>193.09</v>
      </c>
      <c r="L12" s="12">
        <f t="shared" si="4"/>
        <v>4.5994096017401231E-2</v>
      </c>
    </row>
    <row r="13" spans="2:13" ht="15" customHeight="1" thickBot="1" x14ac:dyDescent="0.3">
      <c r="B13" s="37" t="s">
        <v>28</v>
      </c>
      <c r="C13" s="96">
        <f>+C12/C7</f>
        <v>0.22052245120786135</v>
      </c>
      <c r="D13" s="96">
        <f>+D12/D7</f>
        <v>0.22266272748868177</v>
      </c>
      <c r="E13" s="94" t="s">
        <v>189</v>
      </c>
      <c r="F13" s="93"/>
      <c r="G13" s="25"/>
      <c r="H13" s="2"/>
      <c r="I13" s="37" t="s">
        <v>29</v>
      </c>
      <c r="J13" s="38">
        <f t="shared" si="2"/>
        <v>0.22052245120786135</v>
      </c>
      <c r="K13" s="38">
        <f t="shared" si="3"/>
        <v>0.22266272748868177</v>
      </c>
      <c r="L13" s="39" t="str">
        <f t="shared" si="4"/>
        <v>(21 p.b.)</v>
      </c>
    </row>
    <row r="14" spans="2:13" ht="15" customHeight="1" thickBot="1" x14ac:dyDescent="0.3">
      <c r="B14" s="31" t="s">
        <v>30</v>
      </c>
      <c r="C14" s="32">
        <v>-1.5409999999999999</v>
      </c>
      <c r="D14" s="32">
        <v>-1.478</v>
      </c>
      <c r="E14" s="95">
        <f>-(+C14/D14-1)</f>
        <v>-4.2625169147496589E-2</v>
      </c>
      <c r="F14" s="93"/>
      <c r="G14" s="25"/>
      <c r="H14" s="2"/>
      <c r="I14" s="31" t="s">
        <v>31</v>
      </c>
      <c r="J14" s="32">
        <f t="shared" si="2"/>
        <v>-1.5409999999999999</v>
      </c>
      <c r="K14" s="32">
        <f t="shared" si="3"/>
        <v>-1.478</v>
      </c>
      <c r="L14" s="16">
        <f t="shared" si="4"/>
        <v>-4.2625169147496589E-2</v>
      </c>
    </row>
    <row r="15" spans="2:13" ht="15" customHeight="1" thickBot="1" x14ac:dyDescent="0.3">
      <c r="B15" s="31" t="s">
        <v>32</v>
      </c>
      <c r="C15" s="32">
        <v>-30.742000000000001</v>
      </c>
      <c r="D15" s="32">
        <v>-30.61</v>
      </c>
      <c r="E15" s="95">
        <f>-(+C15/D15-1)</f>
        <v>-4.3123162365239498E-3</v>
      </c>
      <c r="F15" s="93"/>
      <c r="G15" s="25"/>
      <c r="H15" s="2"/>
      <c r="I15" s="31" t="s">
        <v>33</v>
      </c>
      <c r="J15" s="32">
        <f t="shared" si="2"/>
        <v>-30.742000000000001</v>
      </c>
      <c r="K15" s="32">
        <f t="shared" si="3"/>
        <v>-30.61</v>
      </c>
      <c r="L15" s="16">
        <f t="shared" si="4"/>
        <v>-4.3123162365239498E-3</v>
      </c>
    </row>
    <row r="16" spans="2:13" ht="15" customHeight="1" thickBot="1" x14ac:dyDescent="0.3">
      <c r="B16" s="31" t="s">
        <v>34</v>
      </c>
      <c r="C16" s="32">
        <v>3.1659999999999999</v>
      </c>
      <c r="D16" s="32">
        <v>5.79</v>
      </c>
      <c r="E16" s="95">
        <f t="shared" si="1"/>
        <v>-0.45319516407599314</v>
      </c>
      <c r="F16" s="93"/>
      <c r="G16" s="25"/>
      <c r="H16" s="2"/>
      <c r="I16" s="31" t="s">
        <v>36</v>
      </c>
      <c r="J16" s="32">
        <f t="shared" si="2"/>
        <v>3.1659999999999999</v>
      </c>
      <c r="K16" s="32">
        <f t="shared" si="3"/>
        <v>5.79</v>
      </c>
      <c r="L16" s="79">
        <f t="shared" si="4"/>
        <v>-0.45319516407599314</v>
      </c>
    </row>
    <row r="17" spans="2:12" ht="15" customHeight="1" thickBot="1" x14ac:dyDescent="0.3">
      <c r="B17" s="31" t="s">
        <v>37</v>
      </c>
      <c r="C17" s="32">
        <v>1.3240000000000001</v>
      </c>
      <c r="D17" s="32">
        <v>0.999</v>
      </c>
      <c r="E17" s="95">
        <f t="shared" si="1"/>
        <v>0.32532532532532543</v>
      </c>
      <c r="F17" s="93"/>
      <c r="G17" s="25"/>
      <c r="H17" s="2"/>
      <c r="I17" s="31" t="s">
        <v>38</v>
      </c>
      <c r="J17" s="32">
        <f t="shared" si="2"/>
        <v>1.3240000000000001</v>
      </c>
      <c r="K17" s="32">
        <f t="shared" si="3"/>
        <v>0.999</v>
      </c>
      <c r="L17" s="16">
        <f t="shared" si="4"/>
        <v>0.32532532532532543</v>
      </c>
    </row>
    <row r="18" spans="2:12" ht="15" customHeight="1" thickBot="1" x14ac:dyDescent="0.3">
      <c r="B18" s="29" t="s">
        <v>12</v>
      </c>
      <c r="C18" s="36">
        <v>174.178</v>
      </c>
      <c r="D18" s="36">
        <v>167.791</v>
      </c>
      <c r="E18" s="94">
        <f t="shared" si="1"/>
        <v>3.8065212079313016E-2</v>
      </c>
      <c r="F18" s="93"/>
      <c r="G18" s="25"/>
      <c r="H18" s="2"/>
      <c r="I18" s="29" t="s">
        <v>13</v>
      </c>
      <c r="J18" s="36">
        <f t="shared" si="2"/>
        <v>174.178</v>
      </c>
      <c r="K18" s="36">
        <f t="shared" si="3"/>
        <v>167.791</v>
      </c>
      <c r="L18" s="12">
        <f t="shared" si="4"/>
        <v>3.8065212079313016E-2</v>
      </c>
    </row>
    <row r="19" spans="2:12" ht="15" customHeight="1" thickBot="1" x14ac:dyDescent="0.3">
      <c r="B19" s="31" t="s">
        <v>39</v>
      </c>
      <c r="C19" s="32">
        <v>34.174999999999997</v>
      </c>
      <c r="D19" s="32">
        <v>52.648000000000003</v>
      </c>
      <c r="E19" s="95">
        <f t="shared" si="1"/>
        <v>-0.350877526211822</v>
      </c>
      <c r="F19" s="93"/>
      <c r="G19" s="25"/>
      <c r="H19" s="2"/>
      <c r="I19" s="31" t="s">
        <v>40</v>
      </c>
      <c r="J19" s="32">
        <f t="shared" si="2"/>
        <v>34.174999999999997</v>
      </c>
      <c r="K19" s="32">
        <f t="shared" si="3"/>
        <v>52.648000000000003</v>
      </c>
      <c r="L19" s="16">
        <f t="shared" si="4"/>
        <v>-0.350877526211822</v>
      </c>
    </row>
    <row r="20" spans="2:12" ht="15" customHeight="1" thickBot="1" x14ac:dyDescent="0.3">
      <c r="B20" s="31" t="s">
        <v>41</v>
      </c>
      <c r="C20" s="32">
        <v>-4.9660000000000002</v>
      </c>
      <c r="D20" s="32">
        <v>-4.673</v>
      </c>
      <c r="E20" s="95">
        <f>-(+C20/D20-1)</f>
        <v>-6.2700620586347178E-2</v>
      </c>
      <c r="F20" s="93"/>
      <c r="G20" s="25"/>
      <c r="H20" s="2"/>
      <c r="I20" s="31" t="s">
        <v>42</v>
      </c>
      <c r="J20" s="32">
        <f t="shared" si="2"/>
        <v>-4.9660000000000002</v>
      </c>
      <c r="K20" s="32">
        <f t="shared" si="3"/>
        <v>-4.673</v>
      </c>
      <c r="L20" s="16">
        <f t="shared" si="4"/>
        <v>-6.2700620586347178E-2</v>
      </c>
    </row>
    <row r="21" spans="2:12" ht="15" customHeight="1" thickBot="1" x14ac:dyDescent="0.3">
      <c r="B21" s="29" t="s">
        <v>43</v>
      </c>
      <c r="C21" s="36">
        <v>203.387</v>
      </c>
      <c r="D21" s="97">
        <v>215.76599999999999</v>
      </c>
      <c r="E21" s="95">
        <f t="shared" si="1"/>
        <v>-5.7372338551949786E-2</v>
      </c>
      <c r="F21" s="93"/>
      <c r="G21" s="25"/>
      <c r="H21" s="2"/>
      <c r="I21" s="29" t="s">
        <v>44</v>
      </c>
      <c r="J21" s="36">
        <f t="shared" si="2"/>
        <v>203.387</v>
      </c>
      <c r="K21" s="36">
        <f t="shared" si="3"/>
        <v>215.76599999999999</v>
      </c>
      <c r="L21" s="16">
        <f t="shared" si="4"/>
        <v>-5.7372338551949786E-2</v>
      </c>
    </row>
    <row r="22" spans="2:12" ht="15" customHeight="1" thickBot="1" x14ac:dyDescent="0.3">
      <c r="B22" s="31" t="s">
        <v>45</v>
      </c>
      <c r="C22" s="32">
        <v>-52.473999999999997</v>
      </c>
      <c r="D22" s="32">
        <v>-55.236400000000003</v>
      </c>
      <c r="E22" s="95">
        <f>-(+C22/D22-1)</f>
        <v>5.0010500322251406E-2</v>
      </c>
      <c r="F22" s="93"/>
      <c r="G22" s="25"/>
      <c r="H22" s="2"/>
      <c r="I22" s="31" t="s">
        <v>46</v>
      </c>
      <c r="J22" s="32">
        <f t="shared" si="2"/>
        <v>-52.473999999999997</v>
      </c>
      <c r="K22" s="32">
        <f t="shared" si="3"/>
        <v>-55.236400000000003</v>
      </c>
      <c r="L22" s="16">
        <f t="shared" si="4"/>
        <v>5.0010500322251406E-2</v>
      </c>
    </row>
    <row r="23" spans="2:12" ht="15" customHeight="1" thickBot="1" x14ac:dyDescent="0.3">
      <c r="B23" s="37" t="s">
        <v>47</v>
      </c>
      <c r="C23" s="40">
        <v>0.25800000000000001</v>
      </c>
      <c r="D23" s="40">
        <v>0.25600000000000001</v>
      </c>
      <c r="E23" s="98" t="s">
        <v>190</v>
      </c>
      <c r="F23" s="93"/>
      <c r="G23" s="25"/>
      <c r="H23" s="2"/>
      <c r="I23" s="37" t="s">
        <v>48</v>
      </c>
      <c r="J23" s="40">
        <f t="shared" si="2"/>
        <v>0.25800000000000001</v>
      </c>
      <c r="K23" s="40">
        <f t="shared" si="3"/>
        <v>0.25600000000000001</v>
      </c>
      <c r="L23" s="92" t="str">
        <f t="shared" si="4"/>
        <v>20 p.b.</v>
      </c>
    </row>
    <row r="24" spans="2:12" ht="15" customHeight="1" thickBot="1" x14ac:dyDescent="0.3">
      <c r="B24" s="31" t="s">
        <v>49</v>
      </c>
      <c r="C24" s="32">
        <v>0</v>
      </c>
      <c r="D24" s="32">
        <v>0</v>
      </c>
      <c r="E24" s="95" t="s">
        <v>208</v>
      </c>
      <c r="F24" s="93"/>
      <c r="G24" s="25"/>
      <c r="H24" s="2"/>
      <c r="I24" s="31" t="s">
        <v>50</v>
      </c>
      <c r="J24" s="32">
        <f t="shared" si="2"/>
        <v>0</v>
      </c>
      <c r="K24" s="32">
        <f t="shared" si="3"/>
        <v>0</v>
      </c>
      <c r="L24" s="16" t="str">
        <f t="shared" si="4"/>
        <v>-</v>
      </c>
    </row>
    <row r="25" spans="2:12" ht="15" customHeight="1" thickBot="1" x14ac:dyDescent="0.3">
      <c r="B25" s="31" t="s">
        <v>51</v>
      </c>
      <c r="C25" s="32">
        <v>0</v>
      </c>
      <c r="D25" s="32">
        <v>0</v>
      </c>
      <c r="E25" s="95" t="s">
        <v>208</v>
      </c>
      <c r="F25" s="93"/>
      <c r="G25" s="25"/>
      <c r="H25" s="2"/>
      <c r="I25" s="31" t="s">
        <v>52</v>
      </c>
      <c r="J25" s="32">
        <f t="shared" si="2"/>
        <v>0</v>
      </c>
      <c r="K25" s="32">
        <f t="shared" si="3"/>
        <v>0</v>
      </c>
      <c r="L25" s="16" t="str">
        <f t="shared" si="4"/>
        <v>-</v>
      </c>
    </row>
    <row r="26" spans="2:12" ht="15" customHeight="1" thickBot="1" x14ac:dyDescent="0.3">
      <c r="B26" s="31" t="s">
        <v>53</v>
      </c>
      <c r="C26" s="32">
        <v>3.5999999999999997E-2</v>
      </c>
      <c r="D26" s="32">
        <v>-1.0158</v>
      </c>
      <c r="E26" s="95" t="s">
        <v>35</v>
      </c>
      <c r="F26" s="93"/>
      <c r="G26" s="25"/>
      <c r="H26" s="2"/>
      <c r="I26" s="31" t="s">
        <v>54</v>
      </c>
      <c r="J26" s="32">
        <f t="shared" si="2"/>
        <v>3.5999999999999997E-2</v>
      </c>
      <c r="K26" s="32">
        <f t="shared" si="3"/>
        <v>-1.0158</v>
      </c>
      <c r="L26" s="18" t="str">
        <f t="shared" si="4"/>
        <v>n.m.</v>
      </c>
    </row>
    <row r="27" spans="2:12" ht="15" customHeight="1" thickBot="1" x14ac:dyDescent="0.3">
      <c r="B27" s="29" t="s">
        <v>14</v>
      </c>
      <c r="C27" s="36">
        <v>150.94900000000001</v>
      </c>
      <c r="D27" s="36">
        <v>159.51400000000001</v>
      </c>
      <c r="E27" s="94">
        <f t="shared" si="1"/>
        <v>-5.3694346577729868E-2</v>
      </c>
      <c r="F27" s="93"/>
      <c r="G27" s="25"/>
      <c r="H27" s="2"/>
      <c r="I27" s="29" t="s">
        <v>15</v>
      </c>
      <c r="J27" s="36">
        <f t="shared" si="2"/>
        <v>150.94900000000001</v>
      </c>
      <c r="K27" s="36">
        <f t="shared" si="3"/>
        <v>159.51400000000001</v>
      </c>
      <c r="L27" s="12">
        <f t="shared" si="4"/>
        <v>-5.3694346577729868E-2</v>
      </c>
    </row>
    <row r="28" spans="2:12" ht="15" customHeight="1" x14ac:dyDescent="0.3">
      <c r="B28" s="41"/>
      <c r="C28" s="19"/>
      <c r="D28" s="19"/>
      <c r="E28" s="19"/>
      <c r="F28" s="2"/>
      <c r="G28" s="25"/>
      <c r="H28" s="2"/>
      <c r="I28" s="19"/>
      <c r="J28" s="19"/>
      <c r="K28" s="19"/>
      <c r="L28" s="19"/>
    </row>
    <row r="29" spans="2:12" ht="15" customHeight="1" x14ac:dyDescent="0.3">
      <c r="B29" s="42"/>
    </row>
    <row r="30" spans="2:12" ht="15" customHeight="1" x14ac:dyDescent="0.25"/>
    <row r="31" spans="2:12" ht="15" customHeight="1" x14ac:dyDescent="0.25"/>
    <row r="32" spans="2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</sheetData>
  <mergeCells count="2">
    <mergeCell ref="B3:E3"/>
    <mergeCell ref="I3:L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0"/>
  <sheetViews>
    <sheetView showRuler="0" topLeftCell="A3" zoomScale="90" zoomScaleNormal="90" workbookViewId="0">
      <selection activeCell="N28" sqref="N28"/>
    </sheetView>
  </sheetViews>
  <sheetFormatPr baseColWidth="10" defaultColWidth="13.08984375" defaultRowHeight="12.5" x14ac:dyDescent="0.25"/>
  <cols>
    <col min="1" max="1" width="5.36328125" style="1" customWidth="1"/>
    <col min="2" max="2" width="33.7265625" style="1" customWidth="1"/>
    <col min="3" max="5" width="13.08984375" style="1"/>
    <col min="6" max="6" width="3.453125" style="1" customWidth="1"/>
    <col min="7" max="7" width="3.453125" style="27" customWidth="1"/>
    <col min="8" max="8" width="2.08984375" style="1" customWidth="1"/>
    <col min="9" max="9" width="1.7265625" style="1" customWidth="1"/>
    <col min="10" max="10" width="32.6328125" style="1" customWidth="1"/>
    <col min="11" max="16384" width="13.08984375" style="1"/>
  </cols>
  <sheetData>
    <row r="1" spans="1:13" ht="15" customHeight="1" x14ac:dyDescent="0.25">
      <c r="B1" s="28"/>
      <c r="C1" s="28"/>
      <c r="G1" s="25"/>
    </row>
    <row r="2" spans="1:13" ht="15" customHeight="1" x14ac:dyDescent="0.25">
      <c r="B2" s="67"/>
      <c r="C2" s="67"/>
      <c r="G2" s="25"/>
    </row>
    <row r="3" spans="1:13" ht="15" customHeight="1" x14ac:dyDescent="0.25">
      <c r="A3" s="2"/>
      <c r="B3" s="109" t="s">
        <v>107</v>
      </c>
      <c r="C3" s="109"/>
      <c r="D3" s="109"/>
      <c r="E3" s="109"/>
      <c r="F3" s="2"/>
      <c r="G3" s="25"/>
      <c r="H3" s="2"/>
      <c r="I3" s="2"/>
      <c r="J3" s="109" t="s">
        <v>108</v>
      </c>
      <c r="K3" s="109"/>
      <c r="L3" s="109"/>
      <c r="M3" s="109"/>
    </row>
    <row r="4" spans="1:13" ht="15" customHeight="1" x14ac:dyDescent="0.25">
      <c r="A4" s="2"/>
      <c r="B4" s="2"/>
      <c r="C4" s="2"/>
      <c r="D4" s="2"/>
      <c r="E4" s="2"/>
      <c r="F4" s="2"/>
      <c r="G4" s="25"/>
      <c r="H4" s="2"/>
      <c r="I4" s="2"/>
      <c r="J4" s="2"/>
      <c r="K4" s="2"/>
      <c r="L4" s="2"/>
      <c r="M4" s="2"/>
    </row>
    <row r="5" spans="1:13" ht="26.65" customHeight="1" thickBot="1" x14ac:dyDescent="0.3">
      <c r="A5" s="2"/>
      <c r="B5" s="5" t="s">
        <v>0</v>
      </c>
      <c r="C5" s="6" t="str">
        <f>+'Main KPIs'!C5</f>
        <v>1 Oct. 2024- 31 Mar 2025</v>
      </c>
      <c r="D5" s="6" t="str">
        <f>+'Main KPIs'!D5</f>
        <v>1 Oct. 2023- 31 Mar 2024</v>
      </c>
      <c r="E5" s="8" t="s">
        <v>109</v>
      </c>
      <c r="F5" s="2"/>
      <c r="G5" s="25"/>
      <c r="H5" s="2"/>
      <c r="I5" s="2"/>
      <c r="J5" s="5" t="s">
        <v>0</v>
      </c>
      <c r="K5" s="6" t="str">
        <f>+'Main KPIs'!J5</f>
        <v>1 Oct. 2024- 31 Mar 2025</v>
      </c>
      <c r="L5" s="6" t="str">
        <f>+'Main KPIs'!K5</f>
        <v>1 Oct. 2023- 31 Mar 2024</v>
      </c>
      <c r="M5" s="8" t="s">
        <v>110</v>
      </c>
    </row>
    <row r="6" spans="1:13" ht="15" customHeight="1" thickBot="1" x14ac:dyDescent="0.3">
      <c r="A6" s="2"/>
      <c r="B6" s="29" t="s">
        <v>111</v>
      </c>
      <c r="C6" s="43">
        <v>261.178</v>
      </c>
      <c r="D6" s="43">
        <v>246.44200000000001</v>
      </c>
      <c r="E6" s="102">
        <f>+C6-D6</f>
        <v>14.73599999999999</v>
      </c>
      <c r="F6" s="2"/>
      <c r="G6" s="25"/>
      <c r="H6" s="2"/>
      <c r="I6" s="2"/>
      <c r="J6" s="29" t="s">
        <v>111</v>
      </c>
      <c r="K6" s="43">
        <f>+C6</f>
        <v>261.178</v>
      </c>
      <c r="L6" s="43">
        <f t="shared" ref="L6:M6" si="0">+D6</f>
        <v>246.44200000000001</v>
      </c>
      <c r="M6" s="102">
        <f t="shared" si="0"/>
        <v>14.73599999999999</v>
      </c>
    </row>
    <row r="7" spans="1:13" ht="15" customHeight="1" thickBot="1" x14ac:dyDescent="0.3">
      <c r="A7" s="2"/>
      <c r="B7" s="44" t="s">
        <v>112</v>
      </c>
      <c r="C7" s="45">
        <v>-5.109</v>
      </c>
      <c r="D7" s="45">
        <v>-10.335000000000001</v>
      </c>
      <c r="E7" s="70">
        <f t="shared" ref="E7:E17" si="1">+C7-D7</f>
        <v>5.2260000000000009</v>
      </c>
      <c r="F7" s="2"/>
      <c r="G7" s="25"/>
      <c r="H7" s="2"/>
      <c r="I7" s="2"/>
      <c r="J7" s="44" t="s">
        <v>113</v>
      </c>
      <c r="K7" s="45">
        <f t="shared" ref="K7:K17" si="2">+C7</f>
        <v>-5.109</v>
      </c>
      <c r="L7" s="45">
        <f t="shared" ref="L7:L17" si="3">+D7</f>
        <v>-10.335000000000001</v>
      </c>
      <c r="M7" s="70">
        <f t="shared" ref="M7:M17" si="4">+E7</f>
        <v>5.2260000000000009</v>
      </c>
    </row>
    <row r="8" spans="1:13" ht="15" customHeight="1" thickBot="1" x14ac:dyDescent="0.3">
      <c r="A8" s="2"/>
      <c r="B8" s="44" t="s">
        <v>55</v>
      </c>
      <c r="C8" s="45">
        <v>33.49</v>
      </c>
      <c r="D8" s="45">
        <v>51.756999999999998</v>
      </c>
      <c r="E8" s="70">
        <f t="shared" si="1"/>
        <v>-18.266999999999996</v>
      </c>
      <c r="F8" s="2"/>
      <c r="G8" s="25"/>
      <c r="H8" s="2"/>
      <c r="I8" s="2"/>
      <c r="J8" s="44" t="s">
        <v>114</v>
      </c>
      <c r="K8" s="45">
        <f t="shared" si="2"/>
        <v>33.49</v>
      </c>
      <c r="L8" s="45">
        <f t="shared" si="3"/>
        <v>51.756999999999998</v>
      </c>
      <c r="M8" s="70">
        <f t="shared" si="4"/>
        <v>-18.266999999999996</v>
      </c>
    </row>
    <row r="9" spans="1:13" ht="15" customHeight="1" thickBot="1" x14ac:dyDescent="0.3">
      <c r="A9" s="2"/>
      <c r="B9" s="44" t="s">
        <v>115</v>
      </c>
      <c r="C9" s="45">
        <v>-59.343000000000004</v>
      </c>
      <c r="D9" s="45">
        <v>-60.34</v>
      </c>
      <c r="E9" s="70">
        <f t="shared" si="1"/>
        <v>0.99699999999999989</v>
      </c>
      <c r="F9" s="2"/>
      <c r="G9" s="25"/>
      <c r="H9" s="2"/>
      <c r="I9" s="2"/>
      <c r="J9" s="44" t="s">
        <v>116</v>
      </c>
      <c r="K9" s="45">
        <f t="shared" si="2"/>
        <v>-59.343000000000004</v>
      </c>
      <c r="L9" s="45">
        <f t="shared" si="3"/>
        <v>-60.34</v>
      </c>
      <c r="M9" s="70">
        <f t="shared" si="4"/>
        <v>0.99699999999999989</v>
      </c>
    </row>
    <row r="10" spans="1:13" ht="15" customHeight="1" thickBot="1" x14ac:dyDescent="0.3">
      <c r="A10" s="2"/>
      <c r="B10" s="44" t="s">
        <v>117</v>
      </c>
      <c r="C10" s="45">
        <v>-28.309000000000001</v>
      </c>
      <c r="D10" s="45">
        <v>-24.541</v>
      </c>
      <c r="E10" s="70">
        <f t="shared" si="1"/>
        <v>-3.7680000000000007</v>
      </c>
      <c r="F10" s="2"/>
      <c r="G10" s="25"/>
      <c r="H10" s="2"/>
      <c r="I10" s="2"/>
      <c r="J10" s="44" t="s">
        <v>118</v>
      </c>
      <c r="K10" s="45">
        <f t="shared" si="2"/>
        <v>-28.309000000000001</v>
      </c>
      <c r="L10" s="45">
        <f t="shared" si="3"/>
        <v>-24.541</v>
      </c>
      <c r="M10" s="70">
        <f t="shared" si="4"/>
        <v>-3.7680000000000007</v>
      </c>
    </row>
    <row r="11" spans="1:13" ht="15" customHeight="1" thickBot="1" x14ac:dyDescent="0.3">
      <c r="A11" s="2"/>
      <c r="B11" s="44" t="s">
        <v>119</v>
      </c>
      <c r="C11" s="45">
        <v>-37.465809999999998</v>
      </c>
      <c r="D11" s="45">
        <v>-33.457999999999998</v>
      </c>
      <c r="E11" s="70">
        <f t="shared" si="1"/>
        <v>-4.0078099999999992</v>
      </c>
      <c r="F11" s="2"/>
      <c r="G11" s="25"/>
      <c r="H11" s="2"/>
      <c r="I11" s="2"/>
      <c r="J11" s="44" t="s">
        <v>120</v>
      </c>
      <c r="K11" s="45">
        <f t="shared" si="2"/>
        <v>-37.465809999999998</v>
      </c>
      <c r="L11" s="45">
        <f t="shared" si="3"/>
        <v>-33.457999999999998</v>
      </c>
      <c r="M11" s="70">
        <f t="shared" si="4"/>
        <v>-4.0078099999999992</v>
      </c>
    </row>
    <row r="12" spans="1:13" ht="15" customHeight="1" thickBot="1" x14ac:dyDescent="0.3">
      <c r="A12" s="2"/>
      <c r="B12" s="29" t="s">
        <v>121</v>
      </c>
      <c r="C12" s="43">
        <v>164.44</v>
      </c>
      <c r="D12" s="43">
        <v>169.523</v>
      </c>
      <c r="E12" s="102">
        <f t="shared" si="1"/>
        <v>-5.0829999999999984</v>
      </c>
      <c r="F12" s="2"/>
      <c r="G12" s="25"/>
      <c r="H12" s="2"/>
      <c r="I12" s="2"/>
      <c r="J12" s="29" t="s">
        <v>122</v>
      </c>
      <c r="K12" s="43">
        <f t="shared" si="2"/>
        <v>164.44</v>
      </c>
      <c r="L12" s="43">
        <f t="shared" si="3"/>
        <v>169.523</v>
      </c>
      <c r="M12" s="102">
        <f t="shared" si="4"/>
        <v>-5.0829999999999984</v>
      </c>
    </row>
    <row r="13" spans="1:13" ht="15" customHeight="1" thickBot="1" x14ac:dyDescent="0.3">
      <c r="A13" s="2"/>
      <c r="B13" s="44" t="s">
        <v>123</v>
      </c>
      <c r="C13" s="45">
        <v>-765.80200000000002</v>
      </c>
      <c r="D13" s="45">
        <v>-755.54</v>
      </c>
      <c r="E13" s="70">
        <f t="shared" si="1"/>
        <v>-10.262000000000057</v>
      </c>
      <c r="F13" s="2"/>
      <c r="G13" s="25"/>
      <c r="H13" s="2"/>
      <c r="I13" s="2"/>
      <c r="J13" s="44" t="s">
        <v>124</v>
      </c>
      <c r="K13" s="45">
        <f t="shared" si="2"/>
        <v>-765.80200000000002</v>
      </c>
      <c r="L13" s="45">
        <f t="shared" si="3"/>
        <v>-755.54</v>
      </c>
      <c r="M13" s="70">
        <f t="shared" si="4"/>
        <v>-10.262000000000057</v>
      </c>
    </row>
    <row r="14" spans="1:13" ht="15" customHeight="1" thickBot="1" x14ac:dyDescent="0.3">
      <c r="A14" s="2"/>
      <c r="B14" s="44" t="s">
        <v>125</v>
      </c>
      <c r="C14" s="45">
        <v>10.773</v>
      </c>
      <c r="D14" s="45">
        <v>28.521999999999998</v>
      </c>
      <c r="E14" s="70">
        <f t="shared" si="1"/>
        <v>-17.748999999999999</v>
      </c>
      <c r="F14" s="2"/>
      <c r="G14" s="25"/>
      <c r="H14" s="2"/>
      <c r="I14" s="2"/>
      <c r="J14" s="44" t="s">
        <v>126</v>
      </c>
      <c r="K14" s="45">
        <f t="shared" si="2"/>
        <v>10.773</v>
      </c>
      <c r="L14" s="45">
        <f t="shared" si="3"/>
        <v>28.521999999999998</v>
      </c>
      <c r="M14" s="70">
        <f t="shared" si="4"/>
        <v>-17.748999999999999</v>
      </c>
    </row>
    <row r="15" spans="1:13" ht="15" customHeight="1" thickBot="1" x14ac:dyDescent="0.3">
      <c r="A15" s="2"/>
      <c r="B15" s="44" t="s">
        <v>127</v>
      </c>
      <c r="C15" s="45">
        <v>8.3559999999999999</v>
      </c>
      <c r="D15" s="45">
        <v>13.614000000000001</v>
      </c>
      <c r="E15" s="70">
        <f t="shared" si="1"/>
        <v>-5.2580000000000009</v>
      </c>
      <c r="F15" s="2"/>
      <c r="G15" s="25"/>
      <c r="H15" s="2"/>
      <c r="I15" s="2"/>
      <c r="J15" s="44" t="s">
        <v>128</v>
      </c>
      <c r="K15" s="45">
        <f t="shared" si="2"/>
        <v>8.3559999999999999</v>
      </c>
      <c r="L15" s="45">
        <f t="shared" si="3"/>
        <v>13.614000000000001</v>
      </c>
      <c r="M15" s="70">
        <f t="shared" si="4"/>
        <v>-5.2580000000000009</v>
      </c>
    </row>
    <row r="16" spans="1:13" ht="15" customHeight="1" thickBot="1" x14ac:dyDescent="0.3">
      <c r="A16" s="2"/>
      <c r="B16" s="44" t="s">
        <v>129</v>
      </c>
      <c r="C16" s="45">
        <v>-2.5470000000000002</v>
      </c>
      <c r="D16" s="45">
        <v>-12.62</v>
      </c>
      <c r="E16" s="70">
        <f t="shared" si="1"/>
        <v>10.072999999999999</v>
      </c>
      <c r="F16" s="2"/>
      <c r="G16" s="25"/>
      <c r="H16" s="2"/>
      <c r="I16" s="2"/>
      <c r="J16" s="44" t="s">
        <v>130</v>
      </c>
      <c r="K16" s="45">
        <f t="shared" si="2"/>
        <v>-2.5470000000000002</v>
      </c>
      <c r="L16" s="45">
        <f t="shared" si="3"/>
        <v>-12.62</v>
      </c>
      <c r="M16" s="70">
        <f t="shared" si="4"/>
        <v>10.072999999999999</v>
      </c>
    </row>
    <row r="17" spans="1:13" ht="15" customHeight="1" thickBot="1" x14ac:dyDescent="0.3">
      <c r="A17" s="2"/>
      <c r="B17" s="29" t="s">
        <v>131</v>
      </c>
      <c r="C17" s="43">
        <v>-584.779</v>
      </c>
      <c r="D17" s="43">
        <v>-556.50199999999995</v>
      </c>
      <c r="E17" s="102">
        <f t="shared" si="1"/>
        <v>-28.277000000000044</v>
      </c>
      <c r="F17" s="2"/>
      <c r="G17" s="25"/>
      <c r="H17" s="2"/>
      <c r="I17" s="2"/>
      <c r="J17" s="29" t="s">
        <v>132</v>
      </c>
      <c r="K17" s="43">
        <f t="shared" si="2"/>
        <v>-584.779</v>
      </c>
      <c r="L17" s="43">
        <f t="shared" si="3"/>
        <v>-556.50199999999995</v>
      </c>
      <c r="M17" s="102">
        <f t="shared" si="4"/>
        <v>-28.277000000000044</v>
      </c>
    </row>
    <row r="18" spans="1:13" ht="15" customHeight="1" x14ac:dyDescent="0.35">
      <c r="A18" s="2"/>
      <c r="B18" s="46"/>
      <c r="C18" s="47"/>
      <c r="D18" s="47"/>
      <c r="E18" s="103"/>
      <c r="F18" s="2"/>
      <c r="G18" s="25"/>
      <c r="H18" s="2"/>
      <c r="I18" s="2"/>
      <c r="J18" s="46"/>
      <c r="K18" s="47"/>
      <c r="L18" s="47"/>
      <c r="M18" s="46"/>
    </row>
    <row r="19" spans="1:13" ht="15" customHeight="1" x14ac:dyDescent="0.25">
      <c r="A19" s="2"/>
      <c r="B19" s="2"/>
      <c r="C19" s="100"/>
      <c r="D19" s="100"/>
      <c r="E19" s="2"/>
      <c r="F19" s="2"/>
      <c r="G19" s="25"/>
      <c r="H19" s="2"/>
      <c r="I19" s="2"/>
      <c r="J19" s="2"/>
      <c r="K19" s="2"/>
      <c r="L19" s="2"/>
      <c r="M19" s="2"/>
    </row>
    <row r="20" spans="1:13" ht="15" customHeight="1" x14ac:dyDescent="0.25">
      <c r="C20" s="101"/>
      <c r="D20" s="101"/>
    </row>
    <row r="21" spans="1:13" ht="15" customHeight="1" x14ac:dyDescent="0.25">
      <c r="C21" s="101"/>
      <c r="D21" s="101"/>
    </row>
    <row r="22" spans="1:13" ht="15" customHeight="1" x14ac:dyDescent="0.25">
      <c r="C22" s="101"/>
      <c r="D22" s="101"/>
    </row>
    <row r="23" spans="1:13" ht="15" customHeight="1" x14ac:dyDescent="0.25">
      <c r="C23" s="101"/>
      <c r="D23" s="101"/>
    </row>
    <row r="24" spans="1:13" ht="15" customHeight="1" x14ac:dyDescent="0.25">
      <c r="C24" s="101"/>
      <c r="D24" s="101"/>
    </row>
    <row r="25" spans="1:13" ht="15" customHeight="1" x14ac:dyDescent="0.25">
      <c r="C25" s="101"/>
      <c r="D25" s="101"/>
    </row>
    <row r="26" spans="1:13" ht="15" customHeight="1" x14ac:dyDescent="0.25">
      <c r="C26" s="101"/>
      <c r="D26" s="101"/>
    </row>
    <row r="27" spans="1:13" ht="15" customHeight="1" x14ac:dyDescent="0.25">
      <c r="C27" s="101"/>
      <c r="D27" s="101"/>
    </row>
    <row r="28" spans="1:13" ht="15" customHeight="1" x14ac:dyDescent="0.25">
      <c r="C28" s="101"/>
      <c r="D28" s="101"/>
    </row>
    <row r="29" spans="1:13" ht="15" customHeight="1" x14ac:dyDescent="0.25">
      <c r="C29" s="101"/>
      <c r="D29" s="101"/>
    </row>
    <row r="30" spans="1:13" ht="15" customHeight="1" x14ac:dyDescent="0.25">
      <c r="C30" s="101"/>
      <c r="D30" s="101"/>
    </row>
    <row r="31" spans="1:13" ht="15" customHeight="1" x14ac:dyDescent="0.25"/>
    <row r="32" spans="1:13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</sheetData>
  <mergeCells count="2">
    <mergeCell ref="B3:E3"/>
    <mergeCell ref="J3:M3"/>
  </mergeCells>
  <pageMargins left="0.75" right="0.75" top="1" bottom="1" header="0.5" footer="0.5"/>
  <pageSetup paperSize="1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0"/>
  <sheetViews>
    <sheetView showRuler="0" topLeftCell="B4" workbookViewId="0">
      <selection activeCell="C9" sqref="C9"/>
    </sheetView>
  </sheetViews>
  <sheetFormatPr baseColWidth="10" defaultColWidth="13.08984375" defaultRowHeight="12.5" x14ac:dyDescent="0.25"/>
  <cols>
    <col min="1" max="1" width="13.08984375" style="1"/>
    <col min="2" max="2" width="49.453125" style="1" customWidth="1"/>
    <col min="3" max="4" width="13.08984375" style="1"/>
    <col min="5" max="5" width="3.6328125" style="1" customWidth="1"/>
    <col min="6" max="6" width="1.90625" style="1" customWidth="1"/>
    <col min="7" max="7" width="3.453125" style="27" customWidth="1"/>
    <col min="8" max="8" width="2.08984375" style="1" customWidth="1"/>
    <col min="9" max="9" width="1.453125" style="1" customWidth="1"/>
    <col min="10" max="10" width="45.81640625" style="1" customWidth="1"/>
    <col min="11" max="16384" width="13.08984375" style="1"/>
  </cols>
  <sheetData>
    <row r="1" spans="1:13" ht="15" customHeight="1" x14ac:dyDescent="0.25">
      <c r="A1" s="2"/>
      <c r="B1" s="3"/>
      <c r="C1" s="3"/>
      <c r="D1" s="2"/>
      <c r="E1" s="2"/>
      <c r="F1" s="2"/>
      <c r="G1" s="25"/>
      <c r="H1" s="2"/>
      <c r="I1" s="2"/>
      <c r="J1" s="2"/>
      <c r="K1" s="2"/>
      <c r="L1" s="2"/>
    </row>
    <row r="2" spans="1:13" ht="15" customHeight="1" x14ac:dyDescent="0.25">
      <c r="A2" s="2"/>
      <c r="B2" s="2"/>
      <c r="C2" s="2"/>
      <c r="D2" s="2"/>
      <c r="E2" s="2"/>
      <c r="F2" s="2"/>
      <c r="G2" s="25"/>
      <c r="H2" s="2"/>
      <c r="I2" s="2"/>
      <c r="J2" s="2"/>
      <c r="K2" s="2"/>
      <c r="L2" s="2"/>
    </row>
    <row r="3" spans="1:13" ht="15" customHeight="1" x14ac:dyDescent="0.25">
      <c r="A3" s="2"/>
      <c r="B3" s="109" t="s">
        <v>133</v>
      </c>
      <c r="C3" s="109"/>
      <c r="D3" s="109"/>
      <c r="E3" s="2"/>
      <c r="F3" s="2"/>
      <c r="G3" s="25"/>
      <c r="H3" s="2"/>
      <c r="I3" s="2"/>
      <c r="J3" s="109" t="s">
        <v>134</v>
      </c>
      <c r="K3" s="109"/>
      <c r="L3" s="109"/>
    </row>
    <row r="4" spans="1:13" ht="15" customHeight="1" x14ac:dyDescent="0.25">
      <c r="A4" s="2"/>
      <c r="B4" s="2"/>
      <c r="C4" s="2"/>
      <c r="D4" s="2"/>
      <c r="E4" s="2"/>
      <c r="F4" s="2"/>
      <c r="G4" s="25"/>
      <c r="H4" s="2"/>
      <c r="I4" s="2"/>
      <c r="J4" s="2"/>
      <c r="K4" s="2"/>
      <c r="L4" s="2"/>
    </row>
    <row r="5" spans="1:13" ht="15" customHeight="1" x14ac:dyDescent="0.25">
      <c r="A5" s="2"/>
      <c r="B5" s="4"/>
      <c r="C5" s="48"/>
      <c r="D5" s="48"/>
      <c r="E5" s="48"/>
      <c r="F5" s="2"/>
      <c r="G5" s="25"/>
      <c r="H5" s="2"/>
      <c r="I5" s="2"/>
      <c r="J5" s="49"/>
      <c r="K5" s="50"/>
      <c r="L5" s="50"/>
      <c r="M5" s="7"/>
    </row>
    <row r="6" spans="1:13" ht="15" customHeight="1" thickBot="1" x14ac:dyDescent="0.3">
      <c r="A6" s="2"/>
      <c r="B6" s="5" t="s">
        <v>0</v>
      </c>
      <c r="C6" s="6" t="s">
        <v>188</v>
      </c>
      <c r="D6" s="8" t="s">
        <v>135</v>
      </c>
      <c r="E6" s="48"/>
      <c r="F6" s="2"/>
      <c r="G6" s="25"/>
      <c r="H6" s="2"/>
      <c r="I6" s="2"/>
      <c r="J6" s="5" t="s">
        <v>0</v>
      </c>
      <c r="K6" s="6" t="s">
        <v>188</v>
      </c>
      <c r="L6" s="51" t="s">
        <v>135</v>
      </c>
      <c r="M6" s="7"/>
    </row>
    <row r="7" spans="1:13" ht="15" customHeight="1" thickBot="1" x14ac:dyDescent="0.3">
      <c r="A7" s="2"/>
      <c r="B7" s="52" t="s">
        <v>136</v>
      </c>
      <c r="C7" s="53">
        <v>498</v>
      </c>
      <c r="D7" s="53">
        <v>484</v>
      </c>
      <c r="E7" s="2"/>
      <c r="F7" s="2"/>
      <c r="G7" s="25"/>
      <c r="H7" s="2"/>
      <c r="I7" s="2"/>
      <c r="J7" s="52" t="s">
        <v>137</v>
      </c>
      <c r="K7" s="53">
        <f>+C7</f>
        <v>498</v>
      </c>
      <c r="L7" s="53">
        <f>+D7</f>
        <v>484</v>
      </c>
    </row>
    <row r="8" spans="1:13" ht="15" customHeight="1" thickBot="1" x14ac:dyDescent="0.3">
      <c r="A8" s="2"/>
      <c r="B8" s="52" t="s">
        <v>138</v>
      </c>
      <c r="C8" s="53">
        <v>33</v>
      </c>
      <c r="D8" s="53">
        <v>32</v>
      </c>
      <c r="E8" s="2"/>
      <c r="F8" s="2"/>
      <c r="G8" s="25"/>
      <c r="H8" s="2"/>
      <c r="I8" s="2"/>
      <c r="J8" s="52" t="s">
        <v>139</v>
      </c>
      <c r="K8" s="53">
        <f t="shared" ref="K8:K25" si="0">+C8</f>
        <v>33</v>
      </c>
      <c r="L8" s="53">
        <f t="shared" ref="L8:L25" si="1">+D8</f>
        <v>32</v>
      </c>
    </row>
    <row r="9" spans="1:13" ht="15" customHeight="1" thickBot="1" x14ac:dyDescent="0.3">
      <c r="A9" s="2"/>
      <c r="B9" s="52" t="s">
        <v>140</v>
      </c>
      <c r="C9" s="53">
        <v>1012</v>
      </c>
      <c r="D9" s="53">
        <v>1012</v>
      </c>
      <c r="E9" s="2"/>
      <c r="F9" s="2"/>
      <c r="G9" s="25"/>
      <c r="H9" s="2"/>
      <c r="I9" s="2"/>
      <c r="J9" s="52" t="s">
        <v>141</v>
      </c>
      <c r="K9" s="53">
        <f t="shared" si="0"/>
        <v>1012</v>
      </c>
      <c r="L9" s="53">
        <f t="shared" si="1"/>
        <v>1012</v>
      </c>
    </row>
    <row r="10" spans="1:13" ht="15" customHeight="1" thickBot="1" x14ac:dyDescent="0.3">
      <c r="A10" s="2"/>
      <c r="B10" s="52" t="s">
        <v>142</v>
      </c>
      <c r="C10" s="53">
        <v>232</v>
      </c>
      <c r="D10" s="53">
        <v>262</v>
      </c>
      <c r="E10" s="2"/>
      <c r="F10" s="2"/>
      <c r="G10" s="25"/>
      <c r="H10" s="2"/>
      <c r="I10" s="2"/>
      <c r="J10" s="52" t="s">
        <v>143</v>
      </c>
      <c r="K10" s="53">
        <f t="shared" si="0"/>
        <v>232</v>
      </c>
      <c r="L10" s="53">
        <f t="shared" si="1"/>
        <v>262</v>
      </c>
    </row>
    <row r="11" spans="1:13" ht="15" customHeight="1" thickBot="1" x14ac:dyDescent="0.3">
      <c r="A11" s="2"/>
      <c r="B11" s="52" t="s">
        <v>144</v>
      </c>
      <c r="C11" s="53">
        <v>0</v>
      </c>
      <c r="D11" s="53">
        <v>0</v>
      </c>
      <c r="E11" s="2"/>
      <c r="F11" s="2"/>
      <c r="G11" s="25"/>
      <c r="H11" s="2"/>
      <c r="I11" s="2"/>
      <c r="J11" s="52" t="s">
        <v>145</v>
      </c>
      <c r="K11" s="53">
        <f t="shared" si="0"/>
        <v>0</v>
      </c>
      <c r="L11" s="53">
        <f t="shared" si="1"/>
        <v>0</v>
      </c>
    </row>
    <row r="12" spans="1:13" ht="15" customHeight="1" thickBot="1" x14ac:dyDescent="0.3">
      <c r="A12" s="2"/>
      <c r="B12" s="52" t="s">
        <v>146</v>
      </c>
      <c r="C12" s="53">
        <v>1826</v>
      </c>
      <c r="D12" s="53">
        <v>1824</v>
      </c>
      <c r="E12" s="2"/>
      <c r="F12" s="2"/>
      <c r="G12" s="25"/>
      <c r="H12" s="2"/>
      <c r="I12" s="2"/>
      <c r="J12" s="52" t="s">
        <v>147</v>
      </c>
      <c r="K12" s="53">
        <f t="shared" si="0"/>
        <v>1826</v>
      </c>
      <c r="L12" s="53">
        <f t="shared" si="1"/>
        <v>1824</v>
      </c>
    </row>
    <row r="13" spans="1:13" ht="15" customHeight="1" thickBot="1" x14ac:dyDescent="0.3">
      <c r="A13" s="2"/>
      <c r="B13" s="52" t="s">
        <v>148</v>
      </c>
      <c r="C13" s="53">
        <v>2029</v>
      </c>
      <c r="D13" s="53">
        <v>2003</v>
      </c>
      <c r="E13" s="2"/>
      <c r="F13" s="2"/>
      <c r="G13" s="25"/>
      <c r="H13" s="2"/>
      <c r="I13" s="2"/>
      <c r="J13" s="52" t="s">
        <v>149</v>
      </c>
      <c r="K13" s="53">
        <f t="shared" si="0"/>
        <v>2029</v>
      </c>
      <c r="L13" s="53">
        <f t="shared" si="1"/>
        <v>2003</v>
      </c>
    </row>
    <row r="14" spans="1:13" ht="15" customHeight="1" thickBot="1" x14ac:dyDescent="0.3">
      <c r="A14" s="2"/>
      <c r="B14" s="52" t="s">
        <v>150</v>
      </c>
      <c r="C14" s="53">
        <v>1698</v>
      </c>
      <c r="D14" s="53">
        <v>2464</v>
      </c>
      <c r="E14" s="2"/>
      <c r="F14" s="2"/>
      <c r="G14" s="25"/>
      <c r="H14" s="2"/>
      <c r="I14" s="2"/>
      <c r="J14" s="52" t="s">
        <v>151</v>
      </c>
      <c r="K14" s="53">
        <f t="shared" si="0"/>
        <v>1698</v>
      </c>
      <c r="L14" s="53">
        <f t="shared" si="1"/>
        <v>2464</v>
      </c>
    </row>
    <row r="15" spans="1:13" ht="15" customHeight="1" thickBot="1" x14ac:dyDescent="0.3">
      <c r="A15" s="2"/>
      <c r="B15" s="52" t="s">
        <v>152</v>
      </c>
      <c r="C15" s="53">
        <v>0</v>
      </c>
      <c r="D15" s="53">
        <v>0</v>
      </c>
      <c r="E15" s="2"/>
      <c r="F15" s="2"/>
      <c r="G15" s="25"/>
      <c r="H15" s="2"/>
      <c r="I15" s="2"/>
      <c r="J15" s="52" t="s">
        <v>153</v>
      </c>
      <c r="K15" s="53">
        <f t="shared" si="0"/>
        <v>0</v>
      </c>
      <c r="L15" s="53">
        <f t="shared" si="1"/>
        <v>0</v>
      </c>
    </row>
    <row r="16" spans="1:13" ht="15" customHeight="1" thickBot="1" x14ac:dyDescent="0.3">
      <c r="A16" s="2"/>
      <c r="B16" s="29" t="s">
        <v>154</v>
      </c>
      <c r="C16" s="54">
        <v>7328</v>
      </c>
      <c r="D16" s="54">
        <v>8081</v>
      </c>
      <c r="E16" s="2"/>
      <c r="F16" s="2"/>
      <c r="G16" s="25"/>
      <c r="H16" s="2"/>
      <c r="I16" s="2"/>
      <c r="J16" s="29" t="s">
        <v>155</v>
      </c>
      <c r="K16" s="54">
        <f t="shared" si="0"/>
        <v>7328</v>
      </c>
      <c r="L16" s="54">
        <f t="shared" si="1"/>
        <v>8081</v>
      </c>
    </row>
    <row r="17" spans="1:12" ht="15" customHeight="1" thickBot="1" x14ac:dyDescent="0.3">
      <c r="A17" s="2"/>
      <c r="B17" s="52" t="s">
        <v>156</v>
      </c>
      <c r="C17" s="53">
        <v>587</v>
      </c>
      <c r="D17" s="53">
        <v>641</v>
      </c>
      <c r="E17" s="2"/>
      <c r="F17" s="2"/>
      <c r="G17" s="25"/>
      <c r="H17" s="2"/>
      <c r="I17" s="2"/>
      <c r="J17" s="52" t="s">
        <v>157</v>
      </c>
      <c r="K17" s="53">
        <f t="shared" si="0"/>
        <v>587</v>
      </c>
      <c r="L17" s="53">
        <f t="shared" si="1"/>
        <v>641</v>
      </c>
    </row>
    <row r="18" spans="1:12" ht="15" customHeight="1" thickBot="1" x14ac:dyDescent="0.3">
      <c r="A18" s="2"/>
      <c r="B18" s="52" t="s">
        <v>158</v>
      </c>
      <c r="C18" s="53">
        <v>0</v>
      </c>
      <c r="D18" s="53">
        <v>0</v>
      </c>
      <c r="E18" s="2"/>
      <c r="F18" s="2"/>
      <c r="G18" s="25"/>
      <c r="H18" s="2"/>
      <c r="I18" s="2"/>
      <c r="J18" s="52" t="s">
        <v>159</v>
      </c>
      <c r="K18" s="53">
        <f t="shared" si="0"/>
        <v>0</v>
      </c>
      <c r="L18" s="53">
        <f t="shared" si="1"/>
        <v>0</v>
      </c>
    </row>
    <row r="19" spans="1:12" ht="15" customHeight="1" thickBot="1" x14ac:dyDescent="0.3">
      <c r="A19" s="2"/>
      <c r="B19" s="52" t="s">
        <v>160</v>
      </c>
      <c r="C19" s="53">
        <v>253</v>
      </c>
      <c r="D19" s="53">
        <v>246</v>
      </c>
      <c r="E19" s="2"/>
      <c r="F19" s="2"/>
      <c r="G19" s="25"/>
      <c r="H19" s="2"/>
      <c r="I19" s="2"/>
      <c r="J19" s="52" t="s">
        <v>161</v>
      </c>
      <c r="K19" s="53">
        <f t="shared" si="0"/>
        <v>253</v>
      </c>
      <c r="L19" s="53">
        <f t="shared" si="1"/>
        <v>246</v>
      </c>
    </row>
    <row r="20" spans="1:12" ht="15" customHeight="1" thickBot="1" x14ac:dyDescent="0.3">
      <c r="A20" s="2"/>
      <c r="B20" s="52" t="s">
        <v>162</v>
      </c>
      <c r="C20" s="53">
        <v>190</v>
      </c>
      <c r="D20" s="53">
        <v>203</v>
      </c>
      <c r="E20" s="2"/>
      <c r="F20" s="2"/>
      <c r="G20" s="25"/>
      <c r="H20" s="2"/>
      <c r="I20" s="2"/>
      <c r="J20" s="52" t="s">
        <v>163</v>
      </c>
      <c r="K20" s="53">
        <f t="shared" si="0"/>
        <v>190</v>
      </c>
      <c r="L20" s="53">
        <f t="shared" si="1"/>
        <v>203</v>
      </c>
    </row>
    <row r="21" spans="1:12" ht="15" customHeight="1" thickBot="1" x14ac:dyDescent="0.3">
      <c r="A21" s="2"/>
      <c r="B21" s="52" t="s">
        <v>164</v>
      </c>
      <c r="C21" s="53">
        <v>69</v>
      </c>
      <c r="D21" s="53">
        <v>81</v>
      </c>
      <c r="E21" s="2"/>
      <c r="F21" s="2"/>
      <c r="G21" s="25"/>
      <c r="H21" s="2"/>
      <c r="I21" s="2"/>
      <c r="J21" s="52" t="s">
        <v>165</v>
      </c>
      <c r="K21" s="53">
        <f t="shared" si="0"/>
        <v>69</v>
      </c>
      <c r="L21" s="53">
        <f t="shared" si="1"/>
        <v>81</v>
      </c>
    </row>
    <row r="22" spans="1:12" ht="15" customHeight="1" thickBot="1" x14ac:dyDescent="0.3">
      <c r="A22" s="2"/>
      <c r="B22" s="52" t="s">
        <v>166</v>
      </c>
      <c r="C22" s="53">
        <v>7</v>
      </c>
      <c r="D22" s="53">
        <v>10</v>
      </c>
      <c r="E22" s="2"/>
      <c r="F22" s="2"/>
      <c r="G22" s="25"/>
      <c r="H22" s="2"/>
      <c r="I22" s="2"/>
      <c r="J22" s="52" t="s">
        <v>167</v>
      </c>
      <c r="K22" s="53">
        <f t="shared" si="0"/>
        <v>7</v>
      </c>
      <c r="L22" s="53">
        <f t="shared" si="1"/>
        <v>10</v>
      </c>
    </row>
    <row r="23" spans="1:12" ht="15" customHeight="1" thickBot="1" x14ac:dyDescent="0.3">
      <c r="A23" s="2"/>
      <c r="B23" s="52" t="s">
        <v>168</v>
      </c>
      <c r="C23" s="53">
        <v>6223</v>
      </c>
      <c r="D23" s="53">
        <v>6900</v>
      </c>
      <c r="E23" s="2"/>
      <c r="F23" s="2"/>
      <c r="G23" s="25"/>
      <c r="H23" s="2"/>
      <c r="I23" s="2"/>
      <c r="J23" s="52" t="s">
        <v>169</v>
      </c>
      <c r="K23" s="53">
        <f t="shared" si="0"/>
        <v>6223</v>
      </c>
      <c r="L23" s="53">
        <f t="shared" si="1"/>
        <v>6900</v>
      </c>
    </row>
    <row r="24" spans="1:12" ht="15" customHeight="1" thickBot="1" x14ac:dyDescent="0.3">
      <c r="A24" s="2"/>
      <c r="B24" s="52" t="s">
        <v>170</v>
      </c>
      <c r="C24" s="53" t="s">
        <v>191</v>
      </c>
      <c r="D24" s="53">
        <v>0</v>
      </c>
      <c r="E24" s="2"/>
      <c r="F24" s="2"/>
      <c r="G24" s="25"/>
      <c r="H24" s="2"/>
      <c r="I24" s="2"/>
      <c r="J24" s="52" t="s">
        <v>171</v>
      </c>
      <c r="K24" s="53" t="str">
        <f t="shared" si="0"/>
        <v>—</v>
      </c>
      <c r="L24" s="53">
        <f t="shared" si="1"/>
        <v>0</v>
      </c>
    </row>
    <row r="25" spans="1:12" ht="15" customHeight="1" thickBot="1" x14ac:dyDescent="0.3">
      <c r="A25" s="2"/>
      <c r="B25" s="29" t="s">
        <v>172</v>
      </c>
      <c r="C25" s="54">
        <v>7328</v>
      </c>
      <c r="D25" s="54">
        <v>8081</v>
      </c>
      <c r="E25" s="2"/>
      <c r="F25" s="2"/>
      <c r="G25" s="25"/>
      <c r="H25" s="2"/>
      <c r="I25" s="2"/>
      <c r="J25" s="29" t="s">
        <v>173</v>
      </c>
      <c r="K25" s="54">
        <f t="shared" si="0"/>
        <v>7328</v>
      </c>
      <c r="L25" s="54">
        <f t="shared" si="1"/>
        <v>8081</v>
      </c>
    </row>
    <row r="26" spans="1:12" ht="15" customHeight="1" x14ac:dyDescent="0.25">
      <c r="A26" s="4"/>
      <c r="B26" s="19"/>
      <c r="C26" s="19"/>
      <c r="D26" s="19"/>
      <c r="E26" s="4"/>
      <c r="F26" s="4"/>
      <c r="G26" s="26"/>
      <c r="H26" s="4"/>
      <c r="I26" s="4"/>
      <c r="J26" s="19"/>
      <c r="K26" s="19"/>
      <c r="L26" s="19"/>
    </row>
    <row r="27" spans="1:12" ht="15" customHeight="1" x14ac:dyDescent="0.25"/>
    <row r="28" spans="1:12" ht="15" customHeight="1" x14ac:dyDescent="0.25"/>
    <row r="29" spans="1:12" ht="15" customHeight="1" x14ac:dyDescent="0.25"/>
    <row r="30" spans="1:12" ht="15" customHeight="1" x14ac:dyDescent="0.25"/>
    <row r="31" spans="1:12" ht="15" customHeight="1" x14ac:dyDescent="0.25"/>
    <row r="32" spans="1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</sheetData>
  <mergeCells count="2">
    <mergeCell ref="B3:D3"/>
    <mergeCell ref="J3:L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Portrait</vt:lpstr>
      <vt:lpstr>Main KPIs</vt:lpstr>
      <vt:lpstr>Iberia</vt:lpstr>
      <vt:lpstr>Italy</vt:lpstr>
      <vt:lpstr>France</vt:lpstr>
      <vt:lpstr>Appendix</vt:lpstr>
      <vt:lpstr>P&amp;L</vt:lpstr>
      <vt:lpstr>CF</vt:lpstr>
      <vt:lpstr>BS</vt:lpstr>
      <vt:lpstr>APM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Isabel TROYA SMITH</cp:lastModifiedBy>
  <cp:revision>2</cp:revision>
  <dcterms:created xsi:type="dcterms:W3CDTF">2025-02-05T16:07:41Z</dcterms:created>
  <dcterms:modified xsi:type="dcterms:W3CDTF">2025-05-08T21:44:01Z</dcterms:modified>
</cp:coreProperties>
</file>